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Stephenson\Documents\"/>
    </mc:Choice>
  </mc:AlternateContent>
  <bookViews>
    <workbookView xWindow="0" yWindow="0" windowWidth="25200" windowHeight="11910" xr2:uid="{00000000-000D-0000-FFFF-FFFF00000000}"/>
  </bookViews>
  <sheets>
    <sheet name="2017 FAMILY FIREWORKS PRICE LST" sheetId="1" r:id="rId1"/>
  </sheets>
  <definedNames>
    <definedName name="_xlnm.Print_Area" localSheetId="0">'2017 FAMILY FIREWORKS PRICE LST'!$A$1:$P$460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6" i="1"/>
  <c r="H16" i="1"/>
  <c r="G17" i="1"/>
  <c r="H17" i="1" s="1"/>
  <c r="G18" i="1"/>
  <c r="H18" i="1"/>
  <c r="P22" i="1"/>
  <c r="H22" i="1"/>
  <c r="H23" i="1"/>
  <c r="P23" i="1"/>
  <c r="H24" i="1"/>
  <c r="P24" i="1"/>
  <c r="G26" i="1"/>
  <c r="H26" i="1"/>
  <c r="H28" i="1"/>
  <c r="P28" i="1"/>
  <c r="A453" i="1" l="1"/>
  <c r="F453" i="1"/>
  <c r="A454" i="1"/>
  <c r="F454" i="1"/>
  <c r="A455" i="1"/>
  <c r="F455" i="1"/>
  <c r="A456" i="1"/>
  <c r="F456" i="1"/>
  <c r="A457" i="1"/>
  <c r="F457" i="1"/>
  <c r="O326" i="1"/>
  <c r="F452" i="1" l="1"/>
  <c r="F459" i="1"/>
  <c r="A459" i="1"/>
  <c r="F458" i="1"/>
  <c r="A458" i="1"/>
  <c r="Q457" i="1"/>
  <c r="A452" i="1"/>
  <c r="F451" i="1"/>
  <c r="A451" i="1"/>
  <c r="I448" i="1"/>
  <c r="G448" i="1"/>
  <c r="H448" i="1" s="1"/>
  <c r="O447" i="1"/>
  <c r="P447" i="1" s="1"/>
  <c r="G447" i="1"/>
  <c r="H447" i="1" s="1"/>
  <c r="O446" i="1"/>
  <c r="P446" i="1" s="1"/>
  <c r="G446" i="1"/>
  <c r="H446" i="1" s="1"/>
  <c r="O445" i="1"/>
  <c r="P445" i="1" s="1"/>
  <c r="G445" i="1"/>
  <c r="H445" i="1" s="1"/>
  <c r="O444" i="1"/>
  <c r="P444" i="1" s="1"/>
  <c r="G444" i="1"/>
  <c r="H444" i="1" s="1"/>
  <c r="I442" i="1"/>
  <c r="G442" i="1"/>
  <c r="H442" i="1" s="1"/>
  <c r="O441" i="1"/>
  <c r="P441" i="1" s="1"/>
  <c r="G441" i="1"/>
  <c r="H441" i="1" s="1"/>
  <c r="O439" i="1"/>
  <c r="P439" i="1" s="1"/>
  <c r="G439" i="1"/>
  <c r="H439" i="1" s="1"/>
  <c r="O437" i="1"/>
  <c r="P437" i="1" s="1"/>
  <c r="G437" i="1"/>
  <c r="H437" i="1" s="1"/>
  <c r="O436" i="1"/>
  <c r="P436" i="1" s="1"/>
  <c r="H436" i="1"/>
  <c r="O435" i="1"/>
  <c r="P435" i="1" s="1"/>
  <c r="G435" i="1"/>
  <c r="H435" i="1" s="1"/>
  <c r="O434" i="1"/>
  <c r="P434" i="1" s="1"/>
  <c r="G434" i="1"/>
  <c r="H434" i="1" s="1"/>
  <c r="O432" i="1"/>
  <c r="P432" i="1" s="1"/>
  <c r="G432" i="1"/>
  <c r="H432" i="1" s="1"/>
  <c r="G429" i="1"/>
  <c r="H429" i="1" s="1"/>
  <c r="I426" i="1"/>
  <c r="G426" i="1"/>
  <c r="H426" i="1" s="1"/>
  <c r="O425" i="1"/>
  <c r="P425" i="1" s="1"/>
  <c r="G425" i="1"/>
  <c r="H425" i="1" s="1"/>
  <c r="O424" i="1"/>
  <c r="P424" i="1" s="1"/>
  <c r="G424" i="1"/>
  <c r="H424" i="1" s="1"/>
  <c r="O423" i="1"/>
  <c r="P423" i="1" s="1"/>
  <c r="G423" i="1"/>
  <c r="H423" i="1" s="1"/>
  <c r="I420" i="1"/>
  <c r="G420" i="1"/>
  <c r="H420" i="1" s="1"/>
  <c r="O419" i="1"/>
  <c r="P419" i="1" s="1"/>
  <c r="G419" i="1"/>
  <c r="H419" i="1" s="1"/>
  <c r="O418" i="1"/>
  <c r="P418" i="1" s="1"/>
  <c r="G418" i="1"/>
  <c r="H418" i="1" s="1"/>
  <c r="O417" i="1"/>
  <c r="P417" i="1" s="1"/>
  <c r="G417" i="1"/>
  <c r="H417" i="1" s="1"/>
  <c r="I414" i="1"/>
  <c r="G414" i="1"/>
  <c r="H414" i="1" s="1"/>
  <c r="O413" i="1"/>
  <c r="P413" i="1" s="1"/>
  <c r="G413" i="1"/>
  <c r="H413" i="1" s="1"/>
  <c r="O412" i="1"/>
  <c r="P412" i="1" s="1"/>
  <c r="G412" i="1"/>
  <c r="H412" i="1" s="1"/>
  <c r="O411" i="1"/>
  <c r="P411" i="1" s="1"/>
  <c r="G411" i="1"/>
  <c r="H411" i="1" s="1"/>
  <c r="O407" i="1"/>
  <c r="P407" i="1" s="1"/>
  <c r="G407" i="1"/>
  <c r="H407" i="1" s="1"/>
  <c r="O406" i="1"/>
  <c r="P406" i="1" s="1"/>
  <c r="G406" i="1"/>
  <c r="H406" i="1" s="1"/>
  <c r="O405" i="1"/>
  <c r="P405" i="1" s="1"/>
  <c r="G405" i="1"/>
  <c r="H405" i="1" s="1"/>
  <c r="O404" i="1"/>
  <c r="P404" i="1" s="1"/>
  <c r="G404" i="1"/>
  <c r="H404" i="1" s="1"/>
  <c r="I401" i="1"/>
  <c r="G401" i="1"/>
  <c r="H401" i="1" s="1"/>
  <c r="O400" i="1"/>
  <c r="P400" i="1" s="1"/>
  <c r="G400" i="1"/>
  <c r="H400" i="1" s="1"/>
  <c r="O399" i="1"/>
  <c r="P399" i="1" s="1"/>
  <c r="G399" i="1"/>
  <c r="H399" i="1" s="1"/>
  <c r="O398" i="1"/>
  <c r="P398" i="1" s="1"/>
  <c r="G398" i="1"/>
  <c r="H398" i="1" s="1"/>
  <c r="O395" i="1"/>
  <c r="P395" i="1" s="1"/>
  <c r="G395" i="1"/>
  <c r="H395" i="1" s="1"/>
  <c r="O394" i="1"/>
  <c r="P394" i="1" s="1"/>
  <c r="G394" i="1"/>
  <c r="H394" i="1" s="1"/>
  <c r="O393" i="1"/>
  <c r="P393" i="1" s="1"/>
  <c r="G393" i="1"/>
  <c r="H393" i="1" s="1"/>
  <c r="O392" i="1"/>
  <c r="P392" i="1" s="1"/>
  <c r="G392" i="1"/>
  <c r="H392" i="1" s="1"/>
  <c r="O391" i="1"/>
  <c r="P391" i="1" s="1"/>
  <c r="G391" i="1"/>
  <c r="H391" i="1" s="1"/>
  <c r="O390" i="1"/>
  <c r="P390" i="1" s="1"/>
  <c r="G390" i="1"/>
  <c r="H390" i="1" s="1"/>
  <c r="O387" i="1"/>
  <c r="P387" i="1" s="1"/>
  <c r="G387" i="1"/>
  <c r="H387" i="1" s="1"/>
  <c r="O386" i="1"/>
  <c r="P386" i="1" s="1"/>
  <c r="G386" i="1"/>
  <c r="H386" i="1" s="1"/>
  <c r="O385" i="1"/>
  <c r="P385" i="1" s="1"/>
  <c r="G385" i="1"/>
  <c r="H385" i="1" s="1"/>
  <c r="O384" i="1"/>
  <c r="P384" i="1" s="1"/>
  <c r="G384" i="1"/>
  <c r="H384" i="1" s="1"/>
  <c r="O383" i="1"/>
  <c r="P383" i="1" s="1"/>
  <c r="G383" i="1"/>
  <c r="H383" i="1" s="1"/>
  <c r="O382" i="1"/>
  <c r="P382" i="1" s="1"/>
  <c r="G382" i="1"/>
  <c r="H382" i="1" s="1"/>
  <c r="O379" i="1"/>
  <c r="P379" i="1" s="1"/>
  <c r="G379" i="1"/>
  <c r="H379" i="1" s="1"/>
  <c r="O378" i="1"/>
  <c r="P378" i="1" s="1"/>
  <c r="G378" i="1"/>
  <c r="H378" i="1" s="1"/>
  <c r="O377" i="1"/>
  <c r="P377" i="1" s="1"/>
  <c r="G377" i="1"/>
  <c r="H377" i="1" s="1"/>
  <c r="O376" i="1"/>
  <c r="P376" i="1" s="1"/>
  <c r="G376" i="1"/>
  <c r="H376" i="1" s="1"/>
  <c r="O375" i="1"/>
  <c r="P375" i="1" s="1"/>
  <c r="G375" i="1"/>
  <c r="H375" i="1" s="1"/>
  <c r="O374" i="1"/>
  <c r="P374" i="1" s="1"/>
  <c r="G374" i="1"/>
  <c r="H374" i="1" s="1"/>
  <c r="O371" i="1"/>
  <c r="P371" i="1" s="1"/>
  <c r="G371" i="1"/>
  <c r="H371" i="1" s="1"/>
  <c r="O368" i="1"/>
  <c r="P368" i="1" s="1"/>
  <c r="G368" i="1"/>
  <c r="H368" i="1" s="1"/>
  <c r="O365" i="1"/>
  <c r="P365" i="1" s="1"/>
  <c r="G365" i="1"/>
  <c r="H365" i="1" s="1"/>
  <c r="O364" i="1"/>
  <c r="P364" i="1" s="1"/>
  <c r="O363" i="1"/>
  <c r="P363" i="1" s="1"/>
  <c r="G363" i="1"/>
  <c r="H363" i="1" s="1"/>
  <c r="O362" i="1"/>
  <c r="P362" i="1" s="1"/>
  <c r="G362" i="1"/>
  <c r="H362" i="1" s="1"/>
  <c r="O359" i="1"/>
  <c r="P359" i="1" s="1"/>
  <c r="G359" i="1"/>
  <c r="H359" i="1" s="1"/>
  <c r="O358" i="1"/>
  <c r="P358" i="1" s="1"/>
  <c r="G358" i="1"/>
  <c r="H358" i="1" s="1"/>
  <c r="O356" i="1"/>
  <c r="P356" i="1" s="1"/>
  <c r="G356" i="1"/>
  <c r="H356" i="1" s="1"/>
  <c r="I354" i="1"/>
  <c r="G354" i="1"/>
  <c r="H354" i="1" s="1"/>
  <c r="O353" i="1"/>
  <c r="P353" i="1" s="1"/>
  <c r="G353" i="1"/>
  <c r="H353" i="1" s="1"/>
  <c r="I349" i="1"/>
  <c r="H349" i="1"/>
  <c r="O348" i="1"/>
  <c r="P348" i="1" s="1"/>
  <c r="H348" i="1"/>
  <c r="P347" i="1"/>
  <c r="H347" i="1"/>
  <c r="I344" i="1"/>
  <c r="G344" i="1"/>
  <c r="H344" i="1" s="1"/>
  <c r="O341" i="1"/>
  <c r="P341" i="1" s="1"/>
  <c r="G341" i="1"/>
  <c r="H341" i="1" s="1"/>
  <c r="G338" i="1"/>
  <c r="H338" i="1" s="1"/>
  <c r="O336" i="1"/>
  <c r="P336" i="1" s="1"/>
  <c r="G336" i="1"/>
  <c r="H336" i="1" s="1"/>
  <c r="O335" i="1"/>
  <c r="P335" i="1" s="1"/>
  <c r="H335" i="1"/>
  <c r="O334" i="1"/>
  <c r="P334" i="1" s="1"/>
  <c r="G334" i="1"/>
  <c r="H334" i="1" s="1"/>
  <c r="O331" i="1"/>
  <c r="P331" i="1" s="1"/>
  <c r="G331" i="1"/>
  <c r="H331" i="1" s="1"/>
  <c r="I329" i="1"/>
  <c r="G329" i="1"/>
  <c r="H329" i="1" s="1"/>
  <c r="I327" i="1"/>
  <c r="G327" i="1"/>
  <c r="H327" i="1" s="1"/>
  <c r="P326" i="1"/>
  <c r="G326" i="1"/>
  <c r="H326" i="1" s="1"/>
  <c r="O325" i="1"/>
  <c r="P325" i="1" s="1"/>
  <c r="G325" i="1"/>
  <c r="H325" i="1" s="1"/>
  <c r="O322" i="1"/>
  <c r="P322" i="1" s="1"/>
  <c r="G322" i="1"/>
  <c r="H322" i="1" s="1"/>
  <c r="O320" i="1"/>
  <c r="P320" i="1" s="1"/>
  <c r="G320" i="1"/>
  <c r="H320" i="1" s="1"/>
  <c r="O319" i="1"/>
  <c r="P319" i="1" s="1"/>
  <c r="G319" i="1"/>
  <c r="H319" i="1" s="1"/>
  <c r="I316" i="1"/>
  <c r="G316" i="1"/>
  <c r="H316" i="1" s="1"/>
  <c r="I314" i="1"/>
  <c r="G314" i="1"/>
  <c r="H314" i="1" s="1"/>
  <c r="O313" i="1"/>
  <c r="P313" i="1" s="1"/>
  <c r="G313" i="1"/>
  <c r="H313" i="1" s="1"/>
  <c r="I311" i="1"/>
  <c r="G311" i="1"/>
  <c r="H311" i="1" s="1"/>
  <c r="O310" i="1"/>
  <c r="P310" i="1" s="1"/>
  <c r="G310" i="1"/>
  <c r="H310" i="1" s="1"/>
  <c r="O307" i="1"/>
  <c r="P307" i="1" s="1"/>
  <c r="G307" i="1"/>
  <c r="H307" i="1" s="1"/>
  <c r="O306" i="1"/>
  <c r="P306" i="1" s="1"/>
  <c r="G306" i="1"/>
  <c r="H306" i="1" s="1"/>
  <c r="O305" i="1"/>
  <c r="P305" i="1" s="1"/>
  <c r="G305" i="1"/>
  <c r="H305" i="1" s="1"/>
  <c r="O303" i="1"/>
  <c r="P303" i="1" s="1"/>
  <c r="G303" i="1"/>
  <c r="H303" i="1" s="1"/>
  <c r="O302" i="1"/>
  <c r="P302" i="1" s="1"/>
  <c r="G302" i="1"/>
  <c r="H302" i="1" s="1"/>
  <c r="O301" i="1"/>
  <c r="P301" i="1" s="1"/>
  <c r="G301" i="1"/>
  <c r="H301" i="1" s="1"/>
  <c r="O300" i="1"/>
  <c r="P300" i="1" s="1"/>
  <c r="G300" i="1"/>
  <c r="H300" i="1" s="1"/>
  <c r="O299" i="1"/>
  <c r="P299" i="1" s="1"/>
  <c r="G299" i="1"/>
  <c r="H299" i="1" s="1"/>
  <c r="O296" i="1"/>
  <c r="P296" i="1" s="1"/>
  <c r="G296" i="1"/>
  <c r="H296" i="1" s="1"/>
  <c r="O295" i="1"/>
  <c r="P295" i="1" s="1"/>
  <c r="G295" i="1"/>
  <c r="H295" i="1" s="1"/>
  <c r="O294" i="1"/>
  <c r="P294" i="1" s="1"/>
  <c r="G294" i="1"/>
  <c r="H294" i="1" s="1"/>
  <c r="O293" i="1"/>
  <c r="P293" i="1" s="1"/>
  <c r="G293" i="1"/>
  <c r="H293" i="1" s="1"/>
  <c r="O291" i="1"/>
  <c r="P291" i="1" s="1"/>
  <c r="G291" i="1"/>
  <c r="H291" i="1" s="1"/>
  <c r="O290" i="1"/>
  <c r="P290" i="1" s="1"/>
  <c r="G290" i="1"/>
  <c r="H290" i="1" s="1"/>
  <c r="O288" i="1"/>
  <c r="P288" i="1" s="1"/>
  <c r="G288" i="1"/>
  <c r="H288" i="1" s="1"/>
  <c r="O284" i="1"/>
  <c r="P284" i="1" s="1"/>
  <c r="G284" i="1"/>
  <c r="H284" i="1" s="1"/>
  <c r="O283" i="1"/>
  <c r="P283" i="1" s="1"/>
  <c r="G283" i="1"/>
  <c r="H283" i="1" s="1"/>
  <c r="O282" i="1"/>
  <c r="P282" i="1" s="1"/>
  <c r="G282" i="1"/>
  <c r="H282" i="1" s="1"/>
  <c r="O281" i="1"/>
  <c r="P281" i="1" s="1"/>
  <c r="G281" i="1"/>
  <c r="H281" i="1" s="1"/>
  <c r="O280" i="1"/>
  <c r="P280" i="1" s="1"/>
  <c r="G280" i="1"/>
  <c r="H280" i="1" s="1"/>
  <c r="O277" i="1"/>
  <c r="P277" i="1" s="1"/>
  <c r="G277" i="1"/>
  <c r="H277" i="1" s="1"/>
  <c r="O276" i="1"/>
  <c r="P276" i="1" s="1"/>
  <c r="G276" i="1"/>
  <c r="H276" i="1" s="1"/>
  <c r="O275" i="1"/>
  <c r="P275" i="1" s="1"/>
  <c r="G275" i="1"/>
  <c r="H275" i="1" s="1"/>
  <c r="O274" i="1"/>
  <c r="P274" i="1" s="1"/>
  <c r="G274" i="1"/>
  <c r="H274" i="1" s="1"/>
  <c r="O273" i="1"/>
  <c r="P273" i="1" s="1"/>
  <c r="G273" i="1"/>
  <c r="H273" i="1" s="1"/>
  <c r="I270" i="1"/>
  <c r="G270" i="1"/>
  <c r="H270" i="1" s="1"/>
  <c r="O268" i="1"/>
  <c r="P268" i="1" s="1"/>
  <c r="G268" i="1"/>
  <c r="H268" i="1" s="1"/>
  <c r="O267" i="1"/>
  <c r="P267" i="1" s="1"/>
  <c r="G267" i="1"/>
  <c r="H267" i="1" s="1"/>
  <c r="O266" i="1"/>
  <c r="P266" i="1" s="1"/>
  <c r="G266" i="1"/>
  <c r="H266" i="1" s="1"/>
  <c r="O263" i="1"/>
  <c r="P263" i="1" s="1"/>
  <c r="G263" i="1"/>
  <c r="H263" i="1" s="1"/>
  <c r="O262" i="1"/>
  <c r="P262" i="1" s="1"/>
  <c r="G262" i="1"/>
  <c r="H262" i="1" s="1"/>
  <c r="O260" i="1"/>
  <c r="P260" i="1" s="1"/>
  <c r="G260" i="1"/>
  <c r="H260" i="1" s="1"/>
  <c r="O259" i="1"/>
  <c r="P259" i="1" s="1"/>
  <c r="G259" i="1"/>
  <c r="H259" i="1" s="1"/>
  <c r="O256" i="1"/>
  <c r="P256" i="1" s="1"/>
  <c r="G256" i="1"/>
  <c r="H256" i="1" s="1"/>
  <c r="O255" i="1"/>
  <c r="P255" i="1" s="1"/>
  <c r="G255" i="1"/>
  <c r="H255" i="1" s="1"/>
  <c r="O254" i="1"/>
  <c r="P254" i="1" s="1"/>
  <c r="G254" i="1"/>
  <c r="H254" i="1" s="1"/>
  <c r="O253" i="1"/>
  <c r="P253" i="1" s="1"/>
  <c r="G253" i="1"/>
  <c r="H253" i="1" s="1"/>
  <c r="O252" i="1"/>
  <c r="P252" i="1" s="1"/>
  <c r="G252" i="1"/>
  <c r="H252" i="1" s="1"/>
  <c r="O250" i="1"/>
  <c r="P250" i="1" s="1"/>
  <c r="G250" i="1"/>
  <c r="H250" i="1" s="1"/>
  <c r="O249" i="1"/>
  <c r="P249" i="1" s="1"/>
  <c r="G249" i="1"/>
  <c r="H249" i="1" s="1"/>
  <c r="O245" i="1"/>
  <c r="P245" i="1" s="1"/>
  <c r="G245" i="1"/>
  <c r="H245" i="1" s="1"/>
  <c r="O244" i="1"/>
  <c r="P244" i="1" s="1"/>
  <c r="G244" i="1"/>
  <c r="H244" i="1" s="1"/>
  <c r="O239" i="1"/>
  <c r="P239" i="1" s="1"/>
  <c r="G239" i="1"/>
  <c r="H239" i="1" s="1"/>
  <c r="O238" i="1"/>
  <c r="P238" i="1" s="1"/>
  <c r="G238" i="1"/>
  <c r="H238" i="1" s="1"/>
  <c r="O237" i="1"/>
  <c r="P237" i="1" s="1"/>
  <c r="G237" i="1"/>
  <c r="H237" i="1" s="1"/>
  <c r="O233" i="1"/>
  <c r="P233" i="1" s="1"/>
  <c r="G233" i="1"/>
  <c r="H233" i="1" s="1"/>
  <c r="O232" i="1"/>
  <c r="P232" i="1" s="1"/>
  <c r="G232" i="1"/>
  <c r="H232" i="1" s="1"/>
  <c r="O231" i="1"/>
  <c r="P231" i="1" s="1"/>
  <c r="G231" i="1"/>
  <c r="H231" i="1" s="1"/>
  <c r="O230" i="1"/>
  <c r="P230" i="1" s="1"/>
  <c r="G230" i="1"/>
  <c r="H230" i="1" s="1"/>
  <c r="O228" i="1"/>
  <c r="P228" i="1" s="1"/>
  <c r="G228" i="1"/>
  <c r="H228" i="1" s="1"/>
  <c r="O227" i="1"/>
  <c r="P227" i="1" s="1"/>
  <c r="G227" i="1"/>
  <c r="H227" i="1" s="1"/>
  <c r="O226" i="1"/>
  <c r="P226" i="1" s="1"/>
  <c r="G226" i="1"/>
  <c r="H226" i="1" s="1"/>
  <c r="O225" i="1"/>
  <c r="P225" i="1" s="1"/>
  <c r="G225" i="1"/>
  <c r="H225" i="1" s="1"/>
  <c r="O224" i="1"/>
  <c r="P224" i="1" s="1"/>
  <c r="G224" i="1"/>
  <c r="H224" i="1" s="1"/>
  <c r="O223" i="1"/>
  <c r="P223" i="1" s="1"/>
  <c r="G223" i="1"/>
  <c r="H223" i="1" s="1"/>
  <c r="O221" i="1"/>
  <c r="P221" i="1" s="1"/>
  <c r="G221" i="1"/>
  <c r="H221" i="1" s="1"/>
  <c r="O220" i="1"/>
  <c r="P220" i="1" s="1"/>
  <c r="G220" i="1"/>
  <c r="H220" i="1" s="1"/>
  <c r="O217" i="1"/>
  <c r="P217" i="1" s="1"/>
  <c r="G217" i="1"/>
  <c r="H217" i="1" s="1"/>
  <c r="I215" i="1"/>
  <c r="G215" i="1"/>
  <c r="H215" i="1" s="1"/>
  <c r="O214" i="1"/>
  <c r="P214" i="1" s="1"/>
  <c r="G214" i="1"/>
  <c r="H214" i="1" s="1"/>
  <c r="I212" i="1"/>
  <c r="G212" i="1"/>
  <c r="H212" i="1" s="1"/>
  <c r="O211" i="1"/>
  <c r="P211" i="1" s="1"/>
  <c r="G211" i="1"/>
  <c r="H211" i="1" s="1"/>
  <c r="O210" i="1"/>
  <c r="P210" i="1" s="1"/>
  <c r="G210" i="1"/>
  <c r="H210" i="1" s="1"/>
  <c r="O207" i="1"/>
  <c r="P207" i="1" s="1"/>
  <c r="G207" i="1"/>
  <c r="H207" i="1" s="1"/>
  <c r="I205" i="1"/>
  <c r="G205" i="1"/>
  <c r="H205" i="1" s="1"/>
  <c r="O204" i="1"/>
  <c r="P204" i="1" s="1"/>
  <c r="G204" i="1"/>
  <c r="H204" i="1" s="1"/>
  <c r="O203" i="1"/>
  <c r="P203" i="1" s="1"/>
  <c r="G203" i="1"/>
  <c r="H203" i="1" s="1"/>
  <c r="O202" i="1"/>
  <c r="P202" i="1" s="1"/>
  <c r="G202" i="1"/>
  <c r="H202" i="1" s="1"/>
  <c r="I199" i="1"/>
  <c r="G199" i="1"/>
  <c r="H199" i="1" s="1"/>
  <c r="O198" i="1"/>
  <c r="P198" i="1" s="1"/>
  <c r="G198" i="1"/>
  <c r="H198" i="1" s="1"/>
  <c r="O197" i="1"/>
  <c r="P197" i="1" s="1"/>
  <c r="G197" i="1"/>
  <c r="H197" i="1" s="1"/>
  <c r="O196" i="1"/>
  <c r="P196" i="1" s="1"/>
  <c r="G196" i="1"/>
  <c r="H196" i="1" s="1"/>
  <c r="O195" i="1"/>
  <c r="P195" i="1" s="1"/>
  <c r="G195" i="1"/>
  <c r="H195" i="1" s="1"/>
  <c r="O194" i="1"/>
  <c r="P194" i="1" s="1"/>
  <c r="G194" i="1"/>
  <c r="H194" i="1" s="1"/>
  <c r="I192" i="1"/>
  <c r="G192" i="1"/>
  <c r="H192" i="1" s="1"/>
  <c r="O191" i="1"/>
  <c r="P191" i="1" s="1"/>
  <c r="G191" i="1"/>
  <c r="H191" i="1" s="1"/>
  <c r="O190" i="1"/>
  <c r="P190" i="1" s="1"/>
  <c r="G190" i="1"/>
  <c r="H190" i="1" s="1"/>
  <c r="O189" i="1"/>
  <c r="P189" i="1" s="1"/>
  <c r="G189" i="1"/>
  <c r="H189" i="1" s="1"/>
  <c r="O187" i="1"/>
  <c r="P187" i="1" s="1"/>
  <c r="G187" i="1"/>
  <c r="H187" i="1" s="1"/>
  <c r="O186" i="1"/>
  <c r="P186" i="1" s="1"/>
  <c r="G186" i="1"/>
  <c r="H186" i="1" s="1"/>
  <c r="O185" i="1"/>
  <c r="P185" i="1" s="1"/>
  <c r="G185" i="1"/>
  <c r="H185" i="1" s="1"/>
  <c r="O184" i="1"/>
  <c r="P184" i="1" s="1"/>
  <c r="G184" i="1"/>
  <c r="H184" i="1" s="1"/>
  <c r="H181" i="1"/>
  <c r="O180" i="1"/>
  <c r="P180" i="1" s="1"/>
  <c r="G180" i="1"/>
  <c r="H180" i="1" s="1"/>
  <c r="O179" i="1"/>
  <c r="P179" i="1" s="1"/>
  <c r="G179" i="1"/>
  <c r="H179" i="1" s="1"/>
  <c r="P178" i="1"/>
  <c r="G178" i="1"/>
  <c r="H178" i="1" s="1"/>
  <c r="O177" i="1"/>
  <c r="P177" i="1" s="1"/>
  <c r="G177" i="1"/>
  <c r="H177" i="1" s="1"/>
  <c r="O175" i="1"/>
  <c r="P175" i="1" s="1"/>
  <c r="G175" i="1"/>
  <c r="O174" i="1"/>
  <c r="P174" i="1" s="1"/>
  <c r="G174" i="1"/>
  <c r="P172" i="1"/>
  <c r="H172" i="1"/>
  <c r="I170" i="1"/>
  <c r="H170" i="1"/>
  <c r="P169" i="1"/>
  <c r="H169" i="1"/>
  <c r="P168" i="1"/>
  <c r="H168" i="1"/>
  <c r="P167" i="1"/>
  <c r="H167" i="1"/>
  <c r="P165" i="1"/>
  <c r="H165" i="1"/>
  <c r="I163" i="1"/>
  <c r="G163" i="1"/>
  <c r="H163" i="1" s="1"/>
  <c r="O162" i="1"/>
  <c r="P162" i="1" s="1"/>
  <c r="G162" i="1"/>
  <c r="H162" i="1" s="1"/>
  <c r="O161" i="1"/>
  <c r="P161" i="1" s="1"/>
  <c r="G161" i="1"/>
  <c r="H161" i="1" s="1"/>
  <c r="O160" i="1"/>
  <c r="P160" i="1" s="1"/>
  <c r="G160" i="1"/>
  <c r="H160" i="1" s="1"/>
  <c r="O159" i="1"/>
  <c r="P159" i="1" s="1"/>
  <c r="G159" i="1"/>
  <c r="H159" i="1" s="1"/>
  <c r="O158" i="1"/>
  <c r="P158" i="1" s="1"/>
  <c r="G158" i="1"/>
  <c r="H158" i="1" s="1"/>
  <c r="O157" i="1"/>
  <c r="P157" i="1" s="1"/>
  <c r="G157" i="1"/>
  <c r="H157" i="1" s="1"/>
  <c r="O156" i="1"/>
  <c r="P156" i="1" s="1"/>
  <c r="G156" i="1"/>
  <c r="H156" i="1" s="1"/>
  <c r="O155" i="1"/>
  <c r="P155" i="1" s="1"/>
  <c r="G155" i="1"/>
  <c r="H155" i="1" s="1"/>
  <c r="O152" i="1"/>
  <c r="P152" i="1" s="1"/>
  <c r="G152" i="1"/>
  <c r="H152" i="1" s="1"/>
  <c r="O151" i="1"/>
  <c r="P151" i="1" s="1"/>
  <c r="G151" i="1"/>
  <c r="H151" i="1" s="1"/>
  <c r="P149" i="1"/>
  <c r="H149" i="1"/>
  <c r="P148" i="1"/>
  <c r="H148" i="1"/>
  <c r="P147" i="1"/>
  <c r="G147" i="1"/>
  <c r="H147" i="1" s="1"/>
  <c r="P146" i="1"/>
  <c r="G146" i="1"/>
  <c r="H146" i="1" s="1"/>
  <c r="O144" i="1"/>
  <c r="P144" i="1" s="1"/>
  <c r="G144" i="1"/>
  <c r="H144" i="1" s="1"/>
  <c r="O143" i="1"/>
  <c r="P143" i="1" s="1"/>
  <c r="G143" i="1"/>
  <c r="H143" i="1" s="1"/>
  <c r="I139" i="1"/>
  <c r="H139" i="1"/>
  <c r="P136" i="1"/>
  <c r="H136" i="1"/>
  <c r="P135" i="1"/>
  <c r="H135" i="1"/>
  <c r="P134" i="1"/>
  <c r="H134" i="1"/>
  <c r="P133" i="1"/>
  <c r="H133" i="1"/>
  <c r="P132" i="1"/>
  <c r="H132" i="1"/>
  <c r="I129" i="1"/>
  <c r="G129" i="1"/>
  <c r="H129" i="1" s="1"/>
  <c r="O128" i="1"/>
  <c r="P128" i="1" s="1"/>
  <c r="G128" i="1"/>
  <c r="H128" i="1" s="1"/>
  <c r="P127" i="1"/>
  <c r="G127" i="1"/>
  <c r="H127" i="1" s="1"/>
  <c r="P126" i="1"/>
  <c r="G126" i="1"/>
  <c r="H126" i="1" s="1"/>
  <c r="P125" i="1"/>
  <c r="G125" i="1"/>
  <c r="H125" i="1" s="1"/>
  <c r="P124" i="1"/>
  <c r="G124" i="1"/>
  <c r="H124" i="1" s="1"/>
  <c r="P123" i="1"/>
  <c r="G123" i="1"/>
  <c r="H123" i="1" s="1"/>
  <c r="P122" i="1"/>
  <c r="G122" i="1"/>
  <c r="H122" i="1" s="1"/>
  <c r="P121" i="1"/>
  <c r="G121" i="1"/>
  <c r="H121" i="1" s="1"/>
  <c r="P120" i="1"/>
  <c r="G120" i="1"/>
  <c r="H120" i="1" s="1"/>
  <c r="P119" i="1"/>
  <c r="G119" i="1"/>
  <c r="H119" i="1" s="1"/>
  <c r="O118" i="1"/>
  <c r="P118" i="1" s="1"/>
  <c r="G118" i="1"/>
  <c r="H118" i="1" s="1"/>
  <c r="O117" i="1"/>
  <c r="P117" i="1" s="1"/>
  <c r="G117" i="1"/>
  <c r="H117" i="1" s="1"/>
  <c r="P116" i="1"/>
  <c r="G116" i="1"/>
  <c r="H116" i="1" s="1"/>
  <c r="P115" i="1"/>
  <c r="G115" i="1"/>
  <c r="H115" i="1" s="1"/>
  <c r="P114" i="1"/>
  <c r="H114" i="1"/>
  <c r="P113" i="1"/>
  <c r="G113" i="1"/>
  <c r="H113" i="1" s="1"/>
  <c r="P112" i="1"/>
  <c r="G112" i="1"/>
  <c r="H112" i="1" s="1"/>
  <c r="P111" i="1"/>
  <c r="G111" i="1"/>
  <c r="H111" i="1" s="1"/>
  <c r="P110" i="1"/>
  <c r="H110" i="1"/>
  <c r="P109" i="1"/>
  <c r="G109" i="1"/>
  <c r="H109" i="1" s="1"/>
  <c r="P108" i="1"/>
  <c r="G108" i="1"/>
  <c r="H108" i="1" s="1"/>
  <c r="P107" i="1"/>
  <c r="G107" i="1"/>
  <c r="H107" i="1" s="1"/>
  <c r="P106" i="1"/>
  <c r="G106" i="1"/>
  <c r="H106" i="1" s="1"/>
  <c r="P105" i="1"/>
  <c r="G105" i="1"/>
  <c r="H105" i="1" s="1"/>
  <c r="P104" i="1"/>
  <c r="G104" i="1"/>
  <c r="H104" i="1" s="1"/>
  <c r="P103" i="1"/>
  <c r="G103" i="1"/>
  <c r="H103" i="1" s="1"/>
  <c r="P102" i="1"/>
  <c r="G102" i="1"/>
  <c r="H102" i="1" s="1"/>
  <c r="P101" i="1"/>
  <c r="G101" i="1"/>
  <c r="H101" i="1" s="1"/>
  <c r="I99" i="1"/>
  <c r="G99" i="1"/>
  <c r="H99" i="1" s="1"/>
  <c r="P98" i="1"/>
  <c r="H98" i="1"/>
  <c r="P97" i="1"/>
  <c r="H97" i="1"/>
  <c r="P96" i="1"/>
  <c r="H96" i="1"/>
  <c r="P94" i="1"/>
  <c r="H94" i="1"/>
  <c r="P93" i="1"/>
  <c r="H93" i="1"/>
  <c r="P91" i="1"/>
  <c r="H91" i="1"/>
  <c r="P90" i="1"/>
  <c r="H90" i="1"/>
  <c r="P89" i="1"/>
  <c r="H89" i="1"/>
  <c r="P88" i="1"/>
  <c r="H88" i="1"/>
  <c r="P87" i="1"/>
  <c r="H87" i="1"/>
  <c r="P86" i="1"/>
  <c r="H86" i="1"/>
  <c r="P85" i="1"/>
  <c r="H85" i="1"/>
  <c r="P83" i="1"/>
  <c r="H83" i="1"/>
  <c r="P82" i="1"/>
  <c r="H82" i="1"/>
  <c r="P81" i="1"/>
  <c r="H81" i="1"/>
  <c r="P80" i="1"/>
  <c r="H80" i="1"/>
  <c r="I76" i="1"/>
  <c r="G76" i="1"/>
  <c r="H76" i="1" s="1"/>
  <c r="O75" i="1"/>
  <c r="P75" i="1" s="1"/>
  <c r="G75" i="1"/>
  <c r="H75" i="1" s="1"/>
  <c r="O74" i="1"/>
  <c r="P74" i="1" s="1"/>
  <c r="G74" i="1"/>
  <c r="H74" i="1" s="1"/>
  <c r="O73" i="1"/>
  <c r="P73" i="1" s="1"/>
  <c r="G73" i="1"/>
  <c r="H73" i="1" s="1"/>
  <c r="O72" i="1"/>
  <c r="P72" i="1" s="1"/>
  <c r="G72" i="1"/>
  <c r="H72" i="1" s="1"/>
  <c r="O71" i="1"/>
  <c r="P71" i="1" s="1"/>
  <c r="G71" i="1"/>
  <c r="H71" i="1" s="1"/>
  <c r="O69" i="1"/>
  <c r="P69" i="1" s="1"/>
  <c r="G69" i="1"/>
  <c r="H69" i="1" s="1"/>
  <c r="O68" i="1"/>
  <c r="P68" i="1" s="1"/>
  <c r="G68" i="1"/>
  <c r="H68" i="1" s="1"/>
  <c r="O67" i="1"/>
  <c r="P67" i="1" s="1"/>
  <c r="G67" i="1"/>
  <c r="H67" i="1" s="1"/>
  <c r="O66" i="1"/>
  <c r="P66" i="1" s="1"/>
  <c r="G66" i="1"/>
  <c r="H66" i="1" s="1"/>
  <c r="O65" i="1"/>
  <c r="P65" i="1" s="1"/>
  <c r="G65" i="1"/>
  <c r="H65" i="1" s="1"/>
  <c r="O64" i="1"/>
  <c r="P64" i="1" s="1"/>
  <c r="G64" i="1"/>
  <c r="H64" i="1" s="1"/>
  <c r="O63" i="1"/>
  <c r="P63" i="1" s="1"/>
  <c r="G63" i="1"/>
  <c r="H63" i="1" s="1"/>
  <c r="O62" i="1"/>
  <c r="P62" i="1" s="1"/>
  <c r="G62" i="1"/>
  <c r="H62" i="1" s="1"/>
  <c r="O61" i="1"/>
  <c r="P61" i="1" s="1"/>
  <c r="G61" i="1"/>
  <c r="H61" i="1" s="1"/>
  <c r="O60" i="1"/>
  <c r="P60" i="1" s="1"/>
  <c r="G60" i="1"/>
  <c r="H60" i="1" s="1"/>
  <c r="O59" i="1"/>
  <c r="P59" i="1" s="1"/>
  <c r="G59" i="1"/>
  <c r="H59" i="1" s="1"/>
  <c r="O58" i="1"/>
  <c r="P58" i="1" s="1"/>
  <c r="G58" i="1"/>
  <c r="H58" i="1" s="1"/>
  <c r="O57" i="1"/>
  <c r="P57" i="1" s="1"/>
  <c r="G57" i="1"/>
  <c r="H57" i="1" s="1"/>
  <c r="O56" i="1"/>
  <c r="P56" i="1" s="1"/>
  <c r="G56" i="1"/>
  <c r="H56" i="1" s="1"/>
  <c r="O55" i="1"/>
  <c r="P55" i="1" s="1"/>
  <c r="G55" i="1"/>
  <c r="H55" i="1" s="1"/>
  <c r="O54" i="1"/>
  <c r="P54" i="1" s="1"/>
  <c r="G54" i="1"/>
  <c r="H54" i="1" s="1"/>
  <c r="O53" i="1"/>
  <c r="P53" i="1" s="1"/>
  <c r="G53" i="1"/>
  <c r="H53" i="1" s="1"/>
  <c r="O52" i="1"/>
  <c r="P52" i="1" s="1"/>
  <c r="G52" i="1"/>
  <c r="H52" i="1" s="1"/>
  <c r="O51" i="1"/>
  <c r="P51" i="1" s="1"/>
  <c r="G51" i="1"/>
  <c r="H51" i="1" s="1"/>
  <c r="O50" i="1"/>
  <c r="P50" i="1" s="1"/>
  <c r="G50" i="1"/>
  <c r="H50" i="1" s="1"/>
  <c r="I46" i="1"/>
  <c r="H46" i="1"/>
  <c r="O45" i="1"/>
  <c r="P45" i="1" s="1"/>
  <c r="H45" i="1"/>
  <c r="O44" i="1"/>
  <c r="P44" i="1" s="1"/>
  <c r="H44" i="1"/>
  <c r="P42" i="1"/>
  <c r="H42" i="1"/>
  <c r="P41" i="1"/>
  <c r="H41" i="1"/>
  <c r="P40" i="1"/>
  <c r="H40" i="1"/>
  <c r="P39" i="1"/>
  <c r="H39" i="1"/>
  <c r="P37" i="1"/>
  <c r="H37" i="1"/>
  <c r="P36" i="1"/>
  <c r="H36" i="1"/>
  <c r="P35" i="1"/>
  <c r="H35" i="1"/>
  <c r="P34" i="1"/>
  <c r="H34" i="1"/>
  <c r="O32" i="1"/>
  <c r="P32" i="1" s="1"/>
  <c r="G32" i="1"/>
  <c r="H32" i="1" s="1"/>
  <c r="I30" i="1"/>
  <c r="H30" i="1"/>
  <c r="P29" i="1"/>
  <c r="H29" i="1"/>
  <c r="P21" i="1"/>
  <c r="H21" i="1"/>
  <c r="P20" i="1"/>
  <c r="H20" i="1"/>
  <c r="P19" i="1"/>
  <c r="H19" i="1"/>
  <c r="P18" i="1"/>
  <c r="P17" i="1"/>
  <c r="P16" i="1"/>
  <c r="P15" i="1"/>
  <c r="I456" i="1" l="1"/>
  <c r="C456" i="1" s="1"/>
  <c r="I455" i="1"/>
  <c r="C455" i="1" s="1"/>
  <c r="I453" i="1"/>
  <c r="C453" i="1" s="1"/>
  <c r="I454" i="1"/>
  <c r="C454" i="1" s="1"/>
  <c r="I457" i="1"/>
  <c r="C457" i="1" s="1"/>
  <c r="C460" i="1"/>
  <c r="I458" i="1"/>
  <c r="C458" i="1" s="1"/>
  <c r="C459" i="1"/>
  <c r="Q451" i="1" s="1"/>
  <c r="M453" i="1" s="1"/>
  <c r="L460" i="1"/>
  <c r="I451" i="1"/>
  <c r="I452" i="1"/>
  <c r="C452" i="1" s="1"/>
  <c r="H174" i="1"/>
  <c r="H175" i="1"/>
  <c r="C451" i="1" l="1"/>
  <c r="Q450" i="1"/>
  <c r="M451" i="1" l="1"/>
  <c r="Q453" i="1"/>
  <c r="Q455" i="1" l="1"/>
  <c r="M455" i="1"/>
  <c r="Q458" i="1" l="1"/>
  <c r="M459" i="1" s="1"/>
  <c r="C3" i="1" s="1"/>
</calcChain>
</file>

<file path=xl/sharedStrings.xml><?xml version="1.0" encoding="utf-8"?>
<sst xmlns="http://schemas.openxmlformats.org/spreadsheetml/2006/main" count="1060" uniqueCount="808">
  <si>
    <t>CUSTOMER #
# CLIENT</t>
  </si>
  <si>
    <t xml:space="preserve">PROVINCIAL TAX 
TAXE PROVINCIALE
</t>
  </si>
  <si>
    <t>SHIPPING DATE 
DATE D'ENVOI</t>
  </si>
  <si>
    <t>FIREWORKS DISCOUNT %  
ESCOMPTE DE FEUX D'ARTIFICE %</t>
  </si>
  <si>
    <t>YES - On Price</t>
  </si>
  <si>
    <t>BC - 5%</t>
  </si>
  <si>
    <t>CASH</t>
  </si>
  <si>
    <t>ORDER DATE
DATE DE COMMANDE</t>
  </si>
  <si>
    <t>PAY BY 
PAYÉ PAR</t>
  </si>
  <si>
    <t>SHIP VIA
ENVOYÉ PAR</t>
  </si>
  <si>
    <t xml:space="preserve">Yes </t>
  </si>
  <si>
    <t>BC - 13%</t>
  </si>
  <si>
    <t>CHEQUE</t>
  </si>
  <si>
    <t>ORDER TAKER
COMMANDE PRISE PAR</t>
  </si>
  <si>
    <t>SUBSTITUTE ITEMS
ARTICLE DE REMPLACEMENT</t>
  </si>
  <si>
    <t>PURCHASE ORDER #
BON DE COMMANDE</t>
  </si>
  <si>
    <t>GLOW DISCOUNT %
ESCOMPTE DE LUMINEUX %</t>
  </si>
  <si>
    <t>No</t>
  </si>
  <si>
    <t>Ontario - 13%</t>
  </si>
  <si>
    <t>VISA</t>
  </si>
  <si>
    <t>Alberta - 5%</t>
  </si>
  <si>
    <t>M/C</t>
  </si>
  <si>
    <t>Nova Scotia</t>
  </si>
  <si>
    <t>AMEX</t>
  </si>
  <si>
    <t>Manitoba - 5%</t>
  </si>
  <si>
    <t>NET 30</t>
  </si>
  <si>
    <t>FAX</t>
  </si>
  <si>
    <t>Saskatchewan - 5%</t>
  </si>
  <si>
    <t>DEBIT</t>
  </si>
  <si>
    <t>Quebec - 13%</t>
  </si>
  <si>
    <t>COD</t>
  </si>
  <si>
    <t>PROVINCE</t>
  </si>
  <si>
    <t>P.C.
C.P.</t>
  </si>
  <si>
    <t>NFLD - 15%</t>
  </si>
  <si>
    <t>Yukon - 5%</t>
  </si>
  <si>
    <t>DESCRIPTION</t>
  </si>
  <si>
    <t>C/S
U/C</t>
  </si>
  <si>
    <t>CASE
CAISSE</t>
  </si>
  <si>
    <t>PIECE
UNITÉ</t>
  </si>
  <si>
    <t>MYSTICAL FIREWORKS</t>
  </si>
  <si>
    <t>Sugar Rush   **NEW**</t>
  </si>
  <si>
    <t>Mighty Canadian</t>
  </si>
  <si>
    <t>Boom Box    **NEW**</t>
  </si>
  <si>
    <t>99411-3</t>
  </si>
  <si>
    <t>Mystical Cherry Box</t>
  </si>
  <si>
    <t>Bad Boy</t>
  </si>
  <si>
    <t>99493-3</t>
  </si>
  <si>
    <t xml:space="preserve">Pyro Blast </t>
  </si>
  <si>
    <t>16735-3</t>
  </si>
  <si>
    <t xml:space="preserve">Poly Bag </t>
  </si>
  <si>
    <t xml:space="preserve">Happy Hour </t>
  </si>
  <si>
    <t>99105-3</t>
  </si>
  <si>
    <t>Sunset Kit</t>
  </si>
  <si>
    <t xml:space="preserve">King of Cool  </t>
  </si>
  <si>
    <t>Super Barrage Pack</t>
  </si>
  <si>
    <t>20006-3</t>
  </si>
  <si>
    <t>Bomb Box</t>
  </si>
  <si>
    <t>99491-3</t>
  </si>
  <si>
    <t>High Roller</t>
  </si>
  <si>
    <t xml:space="preserve">Big Box Of Bang </t>
  </si>
  <si>
    <t>Dominator</t>
  </si>
  <si>
    <t>20007-3</t>
  </si>
  <si>
    <t>Party</t>
  </si>
  <si>
    <t>Inferno</t>
  </si>
  <si>
    <t>99495-3</t>
  </si>
  <si>
    <t xml:space="preserve">Showtime </t>
  </si>
  <si>
    <t>99492-3</t>
  </si>
  <si>
    <t>Top Pick</t>
  </si>
  <si>
    <t>Ammo Crate</t>
  </si>
  <si>
    <t>Celebration   **NEW**</t>
  </si>
  <si>
    <t xml:space="preserve">COMPETITION FIREWORKS </t>
  </si>
  <si>
    <t>Pyro Pack</t>
  </si>
  <si>
    <t>Armageddon</t>
  </si>
  <si>
    <t>Knockout</t>
  </si>
  <si>
    <t>Competition Killer</t>
  </si>
  <si>
    <t>Ninja Pack</t>
  </si>
  <si>
    <t>MYSTICAL PRO PYRO SERIES</t>
  </si>
  <si>
    <t xml:space="preserve">Nine Big Shots </t>
  </si>
  <si>
    <t xml:space="preserve">Pro Pyro Box </t>
  </si>
  <si>
    <t>BIG VALUE FIREWORKS</t>
  </si>
  <si>
    <t xml:space="preserve">Prospector </t>
  </si>
  <si>
    <t>Powder House</t>
  </si>
  <si>
    <t xml:space="preserve">Love at First Light </t>
  </si>
  <si>
    <t>Strike it Rich</t>
  </si>
  <si>
    <t xml:space="preserve">Sherrif's Bounty </t>
  </si>
  <si>
    <t xml:space="preserve">Royal Flush       </t>
  </si>
  <si>
    <t>Pyro Saloon</t>
  </si>
  <si>
    <t>Gunslinger</t>
  </si>
  <si>
    <t>VULCAN FIREWORKS</t>
  </si>
  <si>
    <t>02965</t>
  </si>
  <si>
    <t>Domino</t>
  </si>
  <si>
    <t>03146</t>
  </si>
  <si>
    <t>Midway</t>
  </si>
  <si>
    <t>02966</t>
  </si>
  <si>
    <t>Right Choice</t>
  </si>
  <si>
    <t>03147</t>
  </si>
  <si>
    <t>D-Day</t>
  </si>
  <si>
    <t>02967</t>
  </si>
  <si>
    <t>Body Slam</t>
  </si>
  <si>
    <t>02538</t>
  </si>
  <si>
    <t>Proud Canadian</t>
  </si>
  <si>
    <t>02540</t>
  </si>
  <si>
    <t>Grand Slam</t>
  </si>
  <si>
    <t>04065</t>
  </si>
  <si>
    <t xml:space="preserve">Best of the Best </t>
  </si>
  <si>
    <t>Weekend Warrior</t>
  </si>
  <si>
    <t>Big Easy (2 boxes)</t>
  </si>
  <si>
    <t>Main Event</t>
  </si>
  <si>
    <t>Ultimate Package (3 boxes)</t>
  </si>
  <si>
    <t>Time Square (2 boxes)</t>
  </si>
  <si>
    <t>Hot Shot</t>
  </si>
  <si>
    <t xml:space="preserve">Night Magic       </t>
  </si>
  <si>
    <t>Hot Tamali</t>
  </si>
  <si>
    <t xml:space="preserve">Attitude Adjustment </t>
  </si>
  <si>
    <t>Mean Machine</t>
  </si>
  <si>
    <t xml:space="preserve">Red Alert      </t>
  </si>
  <si>
    <t xml:space="preserve">Aurora </t>
  </si>
  <si>
    <t xml:space="preserve">Ring of Fire </t>
  </si>
  <si>
    <t xml:space="preserve">Mini Menace      </t>
  </si>
  <si>
    <t>Splat!</t>
  </si>
  <si>
    <t>No Mercy</t>
  </si>
  <si>
    <t>Big Bubba</t>
  </si>
  <si>
    <t xml:space="preserve">Erupting Comets </t>
  </si>
  <si>
    <t>Grave Digger</t>
  </si>
  <si>
    <t>Fatal Attraction</t>
  </si>
  <si>
    <t>Shotgun Wedding</t>
  </si>
  <si>
    <t xml:space="preserve">Mines                  </t>
  </si>
  <si>
    <t>Anger Management</t>
  </si>
  <si>
    <t>Superfly</t>
  </si>
  <si>
    <t xml:space="preserve">Frost Bite </t>
  </si>
  <si>
    <t>Molten Fury</t>
  </si>
  <si>
    <t>Menace</t>
  </si>
  <si>
    <t>Redneck Ruckus</t>
  </si>
  <si>
    <t xml:space="preserve">Heart Attack </t>
  </si>
  <si>
    <t xml:space="preserve">Devil Revenge </t>
  </si>
  <si>
    <t xml:space="preserve">Man O' War </t>
  </si>
  <si>
    <t>Grand Finale</t>
  </si>
  <si>
    <t xml:space="preserve">Road Rage </t>
  </si>
  <si>
    <t xml:space="preserve">Greedy Goblins </t>
  </si>
  <si>
    <t xml:space="preserve">Lunar Storm </t>
  </si>
  <si>
    <t>Monkey Business</t>
  </si>
  <si>
    <t xml:space="preserve">Miners Victory </t>
  </si>
  <si>
    <t xml:space="preserve">Master Blaster  </t>
  </si>
  <si>
    <t xml:space="preserve">Blasting Agent </t>
  </si>
  <si>
    <t>Urban Warrior</t>
  </si>
  <si>
    <t>Super Menace</t>
  </si>
  <si>
    <t xml:space="preserve">High Octane </t>
  </si>
  <si>
    <t>Fighting Spirit</t>
  </si>
  <si>
    <t>Bad Attitude</t>
  </si>
  <si>
    <t>Planet Smackdown</t>
  </si>
  <si>
    <t>Take Off Eh!</t>
  </si>
  <si>
    <t>The Two-Four</t>
  </si>
  <si>
    <t>Maple Madness</t>
  </si>
  <si>
    <t>Great Bear Boom</t>
  </si>
  <si>
    <t>Crazy Canuck</t>
  </si>
  <si>
    <t>Oot and Aboot</t>
  </si>
  <si>
    <t>Give'r!</t>
  </si>
  <si>
    <t>Canada, Eh!</t>
  </si>
  <si>
    <t>The Double Double</t>
  </si>
  <si>
    <t>Lucky Loonie</t>
  </si>
  <si>
    <t>All Dressed</t>
  </si>
  <si>
    <t>Patriot</t>
  </si>
  <si>
    <t>Symphonic</t>
  </si>
  <si>
    <t>Galactic</t>
  </si>
  <si>
    <t>Grape Soda</t>
  </si>
  <si>
    <t>Gold Dust</t>
  </si>
  <si>
    <t>Bullseye</t>
  </si>
  <si>
    <t>Stargazer</t>
  </si>
  <si>
    <t>Prismatic</t>
  </si>
  <si>
    <t>Cosmic Blast</t>
  </si>
  <si>
    <t>Heat Wave</t>
  </si>
  <si>
    <t>Pharaoh's Demise</t>
  </si>
  <si>
    <t>Shattered Dreams</t>
  </si>
  <si>
    <t>Fish Tank</t>
  </si>
  <si>
    <t>Radioactive</t>
  </si>
  <si>
    <t>Hypnotic</t>
  </si>
  <si>
    <t>Turbulence</t>
  </si>
  <si>
    <t>Light the Night!</t>
  </si>
  <si>
    <t>Big Shot</t>
  </si>
  <si>
    <t>Psychedelic</t>
  </si>
  <si>
    <t>Supernatural</t>
  </si>
  <si>
    <t>Looney Bin</t>
  </si>
  <si>
    <t>Berserk</t>
  </si>
  <si>
    <t>Night Assault</t>
  </si>
  <si>
    <t>Masterpiece</t>
  </si>
  <si>
    <t>Break Out</t>
  </si>
  <si>
    <t>Rage</t>
  </si>
  <si>
    <t>Ice Storm</t>
  </si>
  <si>
    <t>Mind Bender</t>
  </si>
  <si>
    <t>Sky Tracer</t>
  </si>
  <si>
    <t>Red, White &amp; Awesome!</t>
  </si>
  <si>
    <t>Brocade Crown</t>
  </si>
  <si>
    <t>Doomsday</t>
  </si>
  <si>
    <t>Dragons Breath</t>
  </si>
  <si>
    <t>03966</t>
  </si>
  <si>
    <t>Dragonfly</t>
  </si>
  <si>
    <t>03236</t>
  </si>
  <si>
    <t xml:space="preserve">Gold Rush </t>
  </si>
  <si>
    <t>03967</t>
  </si>
  <si>
    <t xml:space="preserve">Ladybug </t>
  </si>
  <si>
    <t>02976</t>
  </si>
  <si>
    <t>Outlaw</t>
  </si>
  <si>
    <t>03560</t>
  </si>
  <si>
    <t>Slingshot</t>
  </si>
  <si>
    <t>01558</t>
  </si>
  <si>
    <t>Piranha</t>
  </si>
  <si>
    <t>04538</t>
  </si>
  <si>
    <t>T.G.I. Pyro    *NEW*</t>
  </si>
  <si>
    <t>03805</t>
  </si>
  <si>
    <t>Short Circuit</t>
  </si>
  <si>
    <t>02487</t>
  </si>
  <si>
    <t>Meteor Shower</t>
  </si>
  <si>
    <t xml:space="preserve">Creeper </t>
  </si>
  <si>
    <t>Bombastic    *NEW*</t>
  </si>
  <si>
    <t xml:space="preserve">Snake bite </t>
  </si>
  <si>
    <t>04062</t>
  </si>
  <si>
    <t>Chaos</t>
  </si>
  <si>
    <t>03556</t>
  </si>
  <si>
    <t>Ace of Spades</t>
  </si>
  <si>
    <t>Frantic</t>
  </si>
  <si>
    <t>03557</t>
  </si>
  <si>
    <t>Bandito</t>
  </si>
  <si>
    <t>04063</t>
  </si>
  <si>
    <t>Turmoil</t>
  </si>
  <si>
    <t xml:space="preserve">Bomber </t>
  </si>
  <si>
    <t>02218</t>
  </si>
  <si>
    <t>72 Shot Pearl Battery</t>
  </si>
  <si>
    <t xml:space="preserve">Disturbance </t>
  </si>
  <si>
    <t>02624</t>
  </si>
  <si>
    <t>Kingpin</t>
  </si>
  <si>
    <t xml:space="preserve">Executioner </t>
  </si>
  <si>
    <t xml:space="preserve">Saturn Missiles </t>
  </si>
  <si>
    <t xml:space="preserve">Funhouse </t>
  </si>
  <si>
    <t>Great White Shark</t>
  </si>
  <si>
    <t>03568</t>
  </si>
  <si>
    <t>Hell Breaks Loose</t>
  </si>
  <si>
    <t>03008</t>
  </si>
  <si>
    <t>Aces High</t>
  </si>
  <si>
    <t>03555</t>
  </si>
  <si>
    <t xml:space="preserve">Knockout Punch </t>
  </si>
  <si>
    <t>Warhead Launcher</t>
  </si>
  <si>
    <t>Panic Attack</t>
  </si>
  <si>
    <t>02220</t>
  </si>
  <si>
    <t>Flying Swordfish</t>
  </si>
  <si>
    <t xml:space="preserve">Voodoo </t>
  </si>
  <si>
    <t>03973</t>
  </si>
  <si>
    <t xml:space="preserve">Medusa </t>
  </si>
  <si>
    <t>04058</t>
  </si>
  <si>
    <t xml:space="preserve">Outbreak </t>
  </si>
  <si>
    <t xml:space="preserve">Nightmare </t>
  </si>
  <si>
    <t>04046</t>
  </si>
  <si>
    <t>Close Encounter</t>
  </si>
  <si>
    <t>03090</t>
  </si>
  <si>
    <t>After shock</t>
  </si>
  <si>
    <t>03091</t>
  </si>
  <si>
    <t>Enforcer</t>
  </si>
  <si>
    <t>03238</t>
  </si>
  <si>
    <t xml:space="preserve">Meltdown </t>
  </si>
  <si>
    <t>03559</t>
  </si>
  <si>
    <t>Howl at the Moon</t>
  </si>
  <si>
    <t>02974</t>
  </si>
  <si>
    <t>Tidal Wave</t>
  </si>
  <si>
    <t>03948</t>
  </si>
  <si>
    <t xml:space="preserve">Crazy Ghosts </t>
  </si>
  <si>
    <t>03007</t>
  </si>
  <si>
    <t>Wind in the Palms</t>
  </si>
  <si>
    <t>04201</t>
  </si>
  <si>
    <t>R.I.P.</t>
  </si>
  <si>
    <t>04159</t>
  </si>
  <si>
    <t xml:space="preserve">Wipeout </t>
  </si>
  <si>
    <t>03982</t>
  </si>
  <si>
    <t>Grim Reaper</t>
  </si>
  <si>
    <t>03897</t>
  </si>
  <si>
    <t>Jumbo Warhead Launcher</t>
  </si>
  <si>
    <t>03981</t>
  </si>
  <si>
    <t xml:space="preserve">Vicious Circle </t>
  </si>
  <si>
    <t>04054</t>
  </si>
  <si>
    <t>Gargoyle</t>
  </si>
  <si>
    <t xml:space="preserve">Kraken </t>
  </si>
  <si>
    <t>03678</t>
  </si>
  <si>
    <t>Head banger</t>
  </si>
  <si>
    <t>03237</t>
  </si>
  <si>
    <t xml:space="preserve">Joker </t>
  </si>
  <si>
    <t>03239</t>
  </si>
  <si>
    <t xml:space="preserve">Jack Frost </t>
  </si>
  <si>
    <t>03413</t>
  </si>
  <si>
    <t xml:space="preserve">Time Bomb </t>
  </si>
  <si>
    <t>03430</t>
  </si>
  <si>
    <t xml:space="preserve">Scorpion Sting </t>
  </si>
  <si>
    <t>04158</t>
  </si>
  <si>
    <t xml:space="preserve">Mega Kraken </t>
  </si>
  <si>
    <t xml:space="preserve">Malevolent </t>
  </si>
  <si>
    <t>Hells Gate</t>
  </si>
  <si>
    <r>
      <t>Vendetta</t>
    </r>
    <r>
      <rPr>
        <sz val="11"/>
        <color indexed="8"/>
        <rFont val="Arial"/>
        <family val="2"/>
      </rPr>
      <t xml:space="preserve"> (FANNED)</t>
    </r>
    <r>
      <rPr>
        <b/>
        <sz val="14"/>
        <color indexed="8"/>
        <rFont val="Arial"/>
        <family val="2"/>
      </rPr>
      <t/>
    </r>
  </si>
  <si>
    <t xml:space="preserve">Royal Brocade </t>
  </si>
  <si>
    <r>
      <t>Act Of Valour</t>
    </r>
    <r>
      <rPr>
        <sz val="11"/>
        <rFont val="Arial"/>
        <family val="2"/>
      </rPr>
      <t xml:space="preserve"> (FANNED)</t>
    </r>
  </si>
  <si>
    <t xml:space="preserve">Lock Down </t>
  </si>
  <si>
    <t xml:space="preserve">Golden Nugget </t>
  </si>
  <si>
    <t xml:space="preserve">Whiskey Tango </t>
  </si>
  <si>
    <r>
      <t>Triumph</t>
    </r>
    <r>
      <rPr>
        <sz val="11"/>
        <color indexed="8"/>
        <rFont val="Arial"/>
        <family val="2"/>
      </rPr>
      <t xml:space="preserve"> (FANNED) </t>
    </r>
  </si>
  <si>
    <t xml:space="preserve">Hard Core </t>
  </si>
  <si>
    <t xml:space="preserve">Glittering Brocades </t>
  </si>
  <si>
    <t>Snapshot</t>
  </si>
  <si>
    <r>
      <t>The Mighty</t>
    </r>
    <r>
      <rPr>
        <sz val="11"/>
        <rFont val="Arial"/>
        <family val="2"/>
      </rPr>
      <t xml:space="preserve"> (FANNED)</t>
    </r>
  </si>
  <si>
    <t>The Free</t>
  </si>
  <si>
    <r>
      <t xml:space="preserve">The Proud </t>
    </r>
    <r>
      <rPr>
        <sz val="11"/>
        <rFont val="Arial"/>
        <family val="2"/>
      </rPr>
      <t>(FANNED)</t>
    </r>
  </si>
  <si>
    <r>
      <t>The Strong</t>
    </r>
    <r>
      <rPr>
        <sz val="11"/>
        <rFont val="Arial"/>
        <family val="2"/>
      </rPr>
      <t xml:space="preserve"> (FANNED)</t>
    </r>
  </si>
  <si>
    <t>COMPETITION PROFESSIONAL - PRO PYRO</t>
  </si>
  <si>
    <t>CDC-9595        *NEW*</t>
  </si>
  <si>
    <t xml:space="preserve">CDC-9898         </t>
  </si>
  <si>
    <r>
      <t>CDC-9494</t>
    </r>
    <r>
      <rPr>
        <sz val="11"/>
        <rFont val="Arial"/>
        <family val="2"/>
      </rPr>
      <t xml:space="preserve"> (FANNED) </t>
    </r>
    <r>
      <rPr>
        <b/>
        <sz val="14"/>
        <rFont val="Arial"/>
        <family val="2"/>
      </rPr>
      <t>*NEW*</t>
    </r>
  </si>
  <si>
    <t xml:space="preserve">CDC-9999          </t>
  </si>
  <si>
    <t xml:space="preserve">CDC-9696            </t>
  </si>
  <si>
    <r>
      <t>CDC-9393</t>
    </r>
    <r>
      <rPr>
        <sz val="11"/>
        <rFont val="Arial"/>
        <family val="2"/>
      </rPr>
      <t xml:space="preserve"> (FANNED) </t>
    </r>
    <r>
      <rPr>
        <b/>
        <sz val="14"/>
        <rFont val="Arial"/>
        <family val="2"/>
      </rPr>
      <t>*NEW*</t>
    </r>
  </si>
  <si>
    <t xml:space="preserve">CDC-9797             </t>
  </si>
  <si>
    <r>
      <t>CDC-9292</t>
    </r>
    <r>
      <rPr>
        <sz val="11"/>
        <rFont val="Arial"/>
        <family val="2"/>
      </rPr>
      <t xml:space="preserve"> (FANNED) </t>
    </r>
    <r>
      <rPr>
        <b/>
        <sz val="14"/>
        <rFont val="Arial"/>
        <family val="2"/>
      </rPr>
      <t>*NEW*</t>
    </r>
  </si>
  <si>
    <t>Crackling Crysanthemums</t>
  </si>
  <si>
    <t>Multicolour Peonies</t>
  </si>
  <si>
    <t>Gold Palms</t>
  </si>
  <si>
    <t>Red &amp; White Strobe</t>
  </si>
  <si>
    <t>Party Gauge</t>
  </si>
  <si>
    <t>Bermuda Triangle</t>
  </si>
  <si>
    <t>Crazy Palms</t>
  </si>
  <si>
    <t>Dark Angel</t>
  </si>
  <si>
    <t xml:space="preserve">Do or Die </t>
  </si>
  <si>
    <t>Silver Monster</t>
  </si>
  <si>
    <t xml:space="preserve">Judgement Day </t>
  </si>
  <si>
    <t xml:space="preserve">Tigers Eye </t>
  </si>
  <si>
    <t xml:space="preserve">Scream Dream </t>
  </si>
  <si>
    <t xml:space="preserve">Night Terror </t>
  </si>
  <si>
    <t xml:space="preserve">Surf's Up! </t>
  </si>
  <si>
    <t xml:space="preserve">Show Stopper </t>
  </si>
  <si>
    <t>The Giant</t>
  </si>
  <si>
    <t xml:space="preserve">Aerial Avalanche </t>
  </si>
  <si>
    <t>Phantom Blast</t>
  </si>
  <si>
    <t xml:space="preserve">Go Fish! </t>
  </si>
  <si>
    <t>Saber Tooth</t>
  </si>
  <si>
    <t>Envy</t>
  </si>
  <si>
    <t>Radiance</t>
  </si>
  <si>
    <t xml:space="preserve">Fanatic             </t>
  </si>
  <si>
    <t>Variety Show</t>
  </si>
  <si>
    <t>Counter Strike</t>
  </si>
  <si>
    <t>Double Trouble</t>
  </si>
  <si>
    <t>Trigger Happy</t>
  </si>
  <si>
    <t>Majestic</t>
  </si>
  <si>
    <t>Intensity</t>
  </si>
  <si>
    <t>Diabolical</t>
  </si>
  <si>
    <t>Volatile</t>
  </si>
  <si>
    <t>04064</t>
  </si>
  <si>
    <t>No Man's Land</t>
  </si>
  <si>
    <t xml:space="preserve">Fortune Teller </t>
  </si>
  <si>
    <t>04055</t>
  </si>
  <si>
    <t xml:space="preserve">Hellraiser </t>
  </si>
  <si>
    <t>02223</t>
  </si>
  <si>
    <t xml:space="preserve">Time Warp </t>
  </si>
  <si>
    <t>02625</t>
  </si>
  <si>
    <t>Magic Show</t>
  </si>
  <si>
    <t>03567</t>
  </si>
  <si>
    <t>Zodiac</t>
  </si>
  <si>
    <t>02626</t>
  </si>
  <si>
    <t>Mummy's Curse</t>
  </si>
  <si>
    <t>03751</t>
  </si>
  <si>
    <t>Zombie</t>
  </si>
  <si>
    <t>02622</t>
  </si>
  <si>
    <t>Pirate's Bounty</t>
  </si>
  <si>
    <t>04195</t>
  </si>
  <si>
    <t xml:space="preserve">Anarchy </t>
  </si>
  <si>
    <t>04057</t>
  </si>
  <si>
    <t xml:space="preserve">Twister </t>
  </si>
  <si>
    <t xml:space="preserve">Wicked Witch </t>
  </si>
  <si>
    <t>BARRAGES</t>
  </si>
  <si>
    <t>Hellfire</t>
  </si>
  <si>
    <t>Gangsta Blast</t>
  </si>
  <si>
    <t>Illuminator</t>
  </si>
  <si>
    <t>Ghost Buster</t>
  </si>
  <si>
    <t>Canadian Barrage</t>
  </si>
  <si>
    <t>Latin Beat</t>
  </si>
  <si>
    <t>Cherry Blaster</t>
  </si>
  <si>
    <t>70 Shot Mosaic</t>
  </si>
  <si>
    <t>Dynamo</t>
  </si>
  <si>
    <t>Shotgun Barrage</t>
  </si>
  <si>
    <t>Silver Fairy</t>
  </si>
  <si>
    <t>91 Shot Kaleidoscope</t>
  </si>
  <si>
    <t>25 Shot Barrage</t>
  </si>
  <si>
    <t>Angel Wings</t>
  </si>
  <si>
    <t>Crackling Party</t>
  </si>
  <si>
    <t>01009</t>
  </si>
  <si>
    <t>Emerald Forest</t>
  </si>
  <si>
    <t>Shogun Battery</t>
  </si>
  <si>
    <t>01007</t>
  </si>
  <si>
    <t xml:space="preserve">Canadian Pride </t>
  </si>
  <si>
    <t>01008</t>
  </si>
  <si>
    <t>Typhoon</t>
  </si>
  <si>
    <t>Dancing Butterflies</t>
  </si>
  <si>
    <t>01010</t>
  </si>
  <si>
    <t>Dragon's Breath</t>
  </si>
  <si>
    <t>70 Shot Barrage</t>
  </si>
  <si>
    <t xml:space="preserve">Basket Of Cherries </t>
  </si>
  <si>
    <t>70 Shot Crackling Barrage</t>
  </si>
  <si>
    <t>01015</t>
  </si>
  <si>
    <t>Samurai Warrior</t>
  </si>
  <si>
    <t>Fear No Evil</t>
  </si>
  <si>
    <t xml:space="preserve">Gattling Gun </t>
  </si>
  <si>
    <t>Dream Weaver</t>
  </si>
  <si>
    <t>Silver Spinning Flowers</t>
  </si>
  <si>
    <t>Whirlybird</t>
  </si>
  <si>
    <t>Wild Heart</t>
  </si>
  <si>
    <t>Deep Purple</t>
  </si>
  <si>
    <t>Diablo</t>
  </si>
  <si>
    <t>Kamikaze</t>
  </si>
  <si>
    <t>MYSTICAL FIREWORKS - MINES</t>
  </si>
  <si>
    <t>Blue Mine</t>
  </si>
  <si>
    <t>Rainbow Mine/Whistles</t>
  </si>
  <si>
    <t>Red Mine</t>
  </si>
  <si>
    <t>Tarantula</t>
  </si>
  <si>
    <t>Rainbow Mine/Crackers</t>
  </si>
  <si>
    <t>00639</t>
  </si>
  <si>
    <t>Air Colour Bomb</t>
  </si>
  <si>
    <t>01877</t>
  </si>
  <si>
    <t>Air Raid</t>
  </si>
  <si>
    <t>01287</t>
  </si>
  <si>
    <t>Snapping Dragon</t>
  </si>
  <si>
    <t>Kamikaze Komet</t>
  </si>
  <si>
    <t>Red Tiger Tail</t>
  </si>
  <si>
    <t xml:space="preserve">Cheap Thrill </t>
  </si>
  <si>
    <t xml:space="preserve">Royalist </t>
  </si>
  <si>
    <t xml:space="preserve">Emerald Comet </t>
  </si>
  <si>
    <t>Bonanza</t>
  </si>
  <si>
    <t>White Strobe</t>
  </si>
  <si>
    <t>Flower Power</t>
  </si>
  <si>
    <t xml:space="preserve">Spinning Bee </t>
  </si>
  <si>
    <t>Radiant Sun</t>
  </si>
  <si>
    <t xml:space="preserve">Golden Eye </t>
  </si>
  <si>
    <t>Victory Blast</t>
  </si>
  <si>
    <t>Night Rage</t>
  </si>
  <si>
    <t>Galaxy</t>
  </si>
  <si>
    <t xml:space="preserve">Heavens Gate </t>
  </si>
  <si>
    <t>Saturn Ring</t>
  </si>
  <si>
    <t xml:space="preserve">Paradox </t>
  </si>
  <si>
    <t>Whistling Peony</t>
  </si>
  <si>
    <t>COMPETITION FIREWORKS</t>
  </si>
  <si>
    <t>Tribute</t>
  </si>
  <si>
    <t>Fire Play</t>
  </si>
  <si>
    <t>Bullet Train</t>
  </si>
  <si>
    <t>Lucky Charm</t>
  </si>
  <si>
    <t>Dream Catcher</t>
  </si>
  <si>
    <t>Bombshell</t>
  </si>
  <si>
    <t>Sub Zero</t>
  </si>
  <si>
    <t>Sorceror</t>
  </si>
  <si>
    <t>01556</t>
  </si>
  <si>
    <t>Gold Fish</t>
  </si>
  <si>
    <t>02149</t>
  </si>
  <si>
    <t xml:space="preserve">Golden Rain Willow </t>
  </si>
  <si>
    <t>01126</t>
  </si>
  <si>
    <t>Silver Shrapnel</t>
  </si>
  <si>
    <t>Red Ring w/Crackling Pistil</t>
  </si>
  <si>
    <t>Blue Ring w/White Strobe Pistil</t>
  </si>
  <si>
    <t>02148</t>
  </si>
  <si>
    <t>Sapphire Knight</t>
  </si>
  <si>
    <t>5 Ball Roman Candle</t>
  </si>
  <si>
    <t>13 Ball Roman Candle</t>
  </si>
  <si>
    <t>8 Ball Roman Candle</t>
  </si>
  <si>
    <t>15 Ball Roman Candle</t>
  </si>
  <si>
    <t>10 Ball Roman Candle</t>
  </si>
  <si>
    <t>20 Ball Roman Candle</t>
  </si>
  <si>
    <t>12 Ball Roman Candle</t>
  </si>
  <si>
    <t xml:space="preserve">Party Girl </t>
  </si>
  <si>
    <t>00616</t>
  </si>
  <si>
    <t>8 Ball Crackling Candle</t>
  </si>
  <si>
    <t>00617</t>
  </si>
  <si>
    <t>Blue Dragon Candle</t>
  </si>
  <si>
    <t>00638</t>
  </si>
  <si>
    <t>Green Dragon Candle</t>
  </si>
  <si>
    <t>03562</t>
  </si>
  <si>
    <t>Red Dragon Candle</t>
  </si>
  <si>
    <t>03563</t>
  </si>
  <si>
    <t>Silver Cascade Candle</t>
  </si>
  <si>
    <t>Multicolor Stargun</t>
  </si>
  <si>
    <t>Screaming Banshee</t>
  </si>
  <si>
    <t>African Lion</t>
  </si>
  <si>
    <t>Banger Plus</t>
  </si>
  <si>
    <t xml:space="preserve">Area 51 </t>
  </si>
  <si>
    <t>Magnum Bombard</t>
  </si>
  <si>
    <t>Bull's Eye</t>
  </si>
  <si>
    <t>Silver Bee Candle</t>
  </si>
  <si>
    <t>Brazilian Bombshell</t>
  </si>
  <si>
    <t>Shazzam</t>
  </si>
  <si>
    <t>Crazee Daisee</t>
  </si>
  <si>
    <t>Silver Dragon</t>
  </si>
  <si>
    <t>Rave</t>
  </si>
  <si>
    <t>Yard Dog</t>
  </si>
  <si>
    <t xml:space="preserve">Multicolor Peony </t>
  </si>
  <si>
    <t xml:space="preserve">Powder Keg Fountain </t>
  </si>
  <si>
    <t xml:space="preserve">Night Cat </t>
  </si>
  <si>
    <t>Fan Tail</t>
  </si>
  <si>
    <t xml:space="preserve">Fortress </t>
  </si>
  <si>
    <t>Smiley Face</t>
  </si>
  <si>
    <t xml:space="preserve">Magic Pumpkin </t>
  </si>
  <si>
    <t xml:space="preserve">Canada Fountain </t>
  </si>
  <si>
    <t xml:space="preserve">Ghostly Delight </t>
  </si>
  <si>
    <t xml:space="preserve">UFO </t>
  </si>
  <si>
    <t>Roman Theatre</t>
  </si>
  <si>
    <t>Color Spring Ftn</t>
  </si>
  <si>
    <t xml:space="preserve">Dancing Butterfly (3pk) </t>
  </si>
  <si>
    <t>99038D</t>
  </si>
  <si>
    <t>Diwali Fountain</t>
  </si>
  <si>
    <t>Diwali Anaar</t>
  </si>
  <si>
    <t xml:space="preserve">Candy Crackle </t>
  </si>
  <si>
    <t>Emperor's Tatoo</t>
  </si>
  <si>
    <t>99297T</t>
  </si>
  <si>
    <t>Happy Diwali</t>
  </si>
  <si>
    <t>Killerbolt</t>
  </si>
  <si>
    <t>Mystical Cone #3</t>
  </si>
  <si>
    <t xml:space="preserve">Star Shower </t>
  </si>
  <si>
    <t xml:space="preserve">Magic Stick </t>
  </si>
  <si>
    <t xml:space="preserve">Whistling Rain </t>
  </si>
  <si>
    <t>Jet Stream</t>
  </si>
  <si>
    <t>Gold Strobe</t>
  </si>
  <si>
    <t>Chinook</t>
  </si>
  <si>
    <t>Carmel Fountain</t>
  </si>
  <si>
    <t>03427</t>
  </si>
  <si>
    <t xml:space="preserve">Carnivale </t>
  </si>
  <si>
    <t>Vulcan Rocket Fountain</t>
  </si>
  <si>
    <t>03426</t>
  </si>
  <si>
    <t>Fat Tuesday</t>
  </si>
  <si>
    <t>04171</t>
  </si>
  <si>
    <t>Flower Pots (3pk)</t>
  </si>
  <si>
    <t>03917</t>
  </si>
  <si>
    <t>Mexican Jumping Beans</t>
  </si>
  <si>
    <t>00623</t>
  </si>
  <si>
    <t>Jackpot Fountain</t>
  </si>
  <si>
    <t>01117</t>
  </si>
  <si>
    <t>Blackout Fountain</t>
  </si>
  <si>
    <t xml:space="preserve">Screech Owl </t>
  </si>
  <si>
    <t>Butterfly Thunder</t>
  </si>
  <si>
    <t>Air Bomb</t>
  </si>
  <si>
    <t>Hummer (5pk)</t>
  </si>
  <si>
    <t>Bang Bomb</t>
  </si>
  <si>
    <t>Screecheroo (5pk)</t>
  </si>
  <si>
    <t>Sonic Banger</t>
  </si>
  <si>
    <t>Whistling Mini Airbomb (6pk)</t>
  </si>
  <si>
    <t>Cherry Bomb</t>
  </si>
  <si>
    <t>Noise Assortment (4pk)</t>
  </si>
  <si>
    <t>Vulcan Airbomb</t>
  </si>
  <si>
    <t>01345</t>
  </si>
  <si>
    <t>Crackling Thunder</t>
  </si>
  <si>
    <t>02943</t>
  </si>
  <si>
    <t>Vulcan Whistle Bomb</t>
  </si>
  <si>
    <t>Thunder King</t>
  </si>
  <si>
    <t xml:space="preserve">Thunder Assortment (4pk) </t>
  </si>
  <si>
    <t xml:space="preserve">Double Thunder Shot </t>
  </si>
  <si>
    <t>Thunder Shot- 4 Colour</t>
  </si>
  <si>
    <t>Dragon Bombs</t>
  </si>
  <si>
    <t>Crackling Peony Pack (3pk)</t>
  </si>
  <si>
    <t>Peony Pack (3pk)</t>
  </si>
  <si>
    <t>Glitter Pack (3pk)</t>
  </si>
  <si>
    <t>03752</t>
  </si>
  <si>
    <t>Floral Bombshell (4pk)</t>
  </si>
  <si>
    <t>3 Stage Sky Rockets (12pk)</t>
  </si>
  <si>
    <t xml:space="preserve">50 Shot Strobing Missiles </t>
  </si>
  <si>
    <t xml:space="preserve">25 Shot Missle Battery </t>
  </si>
  <si>
    <t xml:space="preserve">100 Shot Saturn Missiles </t>
  </si>
  <si>
    <t>Not Bottle Rockets</t>
  </si>
  <si>
    <t>Missile Launcher</t>
  </si>
  <si>
    <t xml:space="preserve">MYSTICAL FIREWORKS </t>
  </si>
  <si>
    <t xml:space="preserve">Crackle Jacks (6pk) </t>
  </si>
  <si>
    <t>Spinning Bullet  (12pk)</t>
  </si>
  <si>
    <t>Tazmanian Devil (6pk)</t>
  </si>
  <si>
    <t xml:space="preserve">Firecracklers (72pk) </t>
  </si>
  <si>
    <t>Jumping Jacks (6pk)</t>
  </si>
  <si>
    <t>Tornadoes</t>
  </si>
  <si>
    <t>Ground Bloom Flower (6pk)</t>
  </si>
  <si>
    <t>01502</t>
  </si>
  <si>
    <t>Jumbo Ground Bloom Flower</t>
  </si>
  <si>
    <t xml:space="preserve">Flying Ghost </t>
  </si>
  <si>
    <t xml:space="preserve">Radical Racer </t>
  </si>
  <si>
    <t>Flash Flitter Strobes</t>
  </si>
  <si>
    <t xml:space="preserve">Air Striker </t>
  </si>
  <si>
    <t>Mystical Shotgun Shells</t>
  </si>
  <si>
    <t>Atomic Bomb</t>
  </si>
  <si>
    <t xml:space="preserve">Burning Schoolhouse </t>
  </si>
  <si>
    <t>MYSTICAL FIREWORKS - DAYTIME</t>
  </si>
  <si>
    <t>Parashooter</t>
  </si>
  <si>
    <t>Canadian Parachute Battalion</t>
  </si>
  <si>
    <t>Swirl N' Twirl</t>
  </si>
  <si>
    <t>20cm (7") (10pcs/slv)</t>
  </si>
  <si>
    <t>50cm (20") (8pcs/slv)</t>
  </si>
  <si>
    <t>26cm (10") (10pcs/slv)</t>
  </si>
  <si>
    <t>70cm (28") (8pcs/slv)</t>
  </si>
  <si>
    <t>36cm (14") (8pcs/slv)</t>
  </si>
  <si>
    <t>Bomb Bag ($0.80/unit)</t>
  </si>
  <si>
    <t>Fart Bomb ($0.90/unit)</t>
  </si>
  <si>
    <t>3D Fireworks Eyeglasses</t>
  </si>
  <si>
    <t xml:space="preserve">Fire Stick (3pk) </t>
  </si>
  <si>
    <t>Heat Pack (25pk Display)</t>
  </si>
  <si>
    <t>99376-M</t>
  </si>
  <si>
    <t>Flying Lanterns (Multi)</t>
  </si>
  <si>
    <t>Mystical Fire (25pk Display)</t>
  </si>
  <si>
    <t>99376-W</t>
  </si>
  <si>
    <t>Flying Lanterns (White)</t>
  </si>
  <si>
    <t>Mystical Fire (50pk Display)</t>
  </si>
  <si>
    <t>CONFETTI</t>
  </si>
  <si>
    <t>CAKE FOUNTAIN</t>
  </si>
  <si>
    <t>Confetti Popper</t>
  </si>
  <si>
    <t>Confetti Blaster</t>
  </si>
  <si>
    <t>90 PIECE DISPLAYER</t>
  </si>
  <si>
    <t>MULTI-PIECE DISPLAYERS</t>
  </si>
  <si>
    <t>187 Piece Glow Display</t>
  </si>
  <si>
    <t>90 Piece Glow Display</t>
  </si>
  <si>
    <t>6" (Orange)</t>
  </si>
  <si>
    <t>10" (Orange)</t>
  </si>
  <si>
    <t>8" Bracelets (Orange)</t>
  </si>
  <si>
    <t>22" (Orange)</t>
  </si>
  <si>
    <t>(Orange)</t>
  </si>
  <si>
    <t>22" Orange</t>
  </si>
  <si>
    <t>1466</t>
  </si>
  <si>
    <t>1470</t>
  </si>
  <si>
    <t>1467</t>
  </si>
  <si>
    <t>1471</t>
  </si>
  <si>
    <t>Orange</t>
  </si>
  <si>
    <t>1468</t>
  </si>
  <si>
    <t>1472</t>
  </si>
  <si>
    <t>1469</t>
  </si>
  <si>
    <t>1853</t>
  </si>
  <si>
    <t>1857</t>
  </si>
  <si>
    <t>1854</t>
  </si>
  <si>
    <t>1858</t>
  </si>
  <si>
    <t>1855</t>
  </si>
  <si>
    <t>1859</t>
  </si>
  <si>
    <t>1856</t>
  </si>
  <si>
    <t>1659</t>
  </si>
  <si>
    <t>1663</t>
  </si>
  <si>
    <t>1660</t>
  </si>
  <si>
    <t>1664</t>
  </si>
  <si>
    <t>1661</t>
  </si>
  <si>
    <t>1665</t>
  </si>
  <si>
    <t>1662</t>
  </si>
  <si>
    <t>Metal Fireworks Cabinet</t>
  </si>
  <si>
    <t>Cardboard Display</t>
  </si>
  <si>
    <t>2' x 10' Coroplast Sign</t>
  </si>
  <si>
    <t>Red on White Arrow</t>
  </si>
  <si>
    <t>Publicity Kits (english)</t>
  </si>
  <si>
    <t xml:space="preserve">
Publicité (french)</t>
  </si>
  <si>
    <t>2' x 10' Vinyl Banner (english)</t>
  </si>
  <si>
    <t>2' x 10' Vinyl Banner (french)</t>
  </si>
  <si>
    <t>3' x 20' Vinyl Banner (english)</t>
  </si>
  <si>
    <t>3' x 20' Vinyl Banner (french)</t>
  </si>
  <si>
    <t>BAGS</t>
  </si>
  <si>
    <t>Plastic Shopping Bags (500)</t>
  </si>
  <si>
    <t>SAFEKITS</t>
  </si>
  <si>
    <t>Pyro Safety Kits</t>
  </si>
  <si>
    <t>Fireworks DVD (COMPETITION)</t>
  </si>
  <si>
    <t xml:space="preserve">Products Catalogue </t>
  </si>
  <si>
    <t>Fireworks DVD (MYSTICAL)</t>
  </si>
  <si>
    <t>Competition Poster</t>
  </si>
  <si>
    <t>Mystical Fire/Lantern Poster</t>
  </si>
  <si>
    <t>Fireworks Poster</t>
  </si>
  <si>
    <t>F119</t>
  </si>
  <si>
    <t>Fireworks Flag</t>
  </si>
  <si>
    <t>50027F</t>
  </si>
  <si>
    <t>Poster Feux d'artifice</t>
  </si>
  <si>
    <t>Competition FW Floor Sticker</t>
  </si>
  <si>
    <t>Flying Lantern Poster</t>
  </si>
  <si>
    <t>Pro Pyro Series Floor Sticker</t>
  </si>
  <si>
    <t>Mystical Fire Poster</t>
  </si>
  <si>
    <t>PIECES
UNITÉS</t>
  </si>
  <si>
    <t>TOTALS</t>
  </si>
  <si>
    <t xml:space="preserve">PAGE 1 </t>
  </si>
  <si>
    <t xml:space="preserve">PAGE 2 </t>
  </si>
  <si>
    <t>BILL TO</t>
  </si>
  <si>
    <t>PHONE</t>
  </si>
  <si>
    <t>ADDRESS</t>
  </si>
  <si>
    <t>SHIP TO</t>
  </si>
  <si>
    <t>CITY</t>
  </si>
  <si>
    <t>EMAIL</t>
  </si>
  <si>
    <t>BILLING ADDRESS</t>
  </si>
  <si>
    <t>SHIPPING ADDRESS</t>
  </si>
  <si>
    <t>ITEM #.</t>
  </si>
  <si>
    <t>TOTAL</t>
  </si>
  <si>
    <t xml:space="preserve">EXT </t>
  </si>
  <si>
    <t>EX</t>
  </si>
  <si>
    <t>SALE PRICE</t>
  </si>
  <si>
    <t>TRUE NORTH FIREWORKS **NEW FOR 2017 **</t>
  </si>
  <si>
    <t xml:space="preserve"> BLOCK PARTY PACKS </t>
  </si>
  <si>
    <t>CAKES</t>
  </si>
  <si>
    <t>FAMILY PACK ASSORTMENTS</t>
  </si>
  <si>
    <t>CAKES (CONTINUED)</t>
  </si>
  <si>
    <t>TRUE NORTH FIREWORKS **NEW FOR 2017**</t>
  </si>
  <si>
    <t xml:space="preserve">COMPETITION FIREWORKS - STEP 1 </t>
  </si>
  <si>
    <t xml:space="preserve">COMPETITION FIREWORKS - STEP 2 </t>
  </si>
  <si>
    <t>COMPETITION FIREWORKS - STEP 3</t>
  </si>
  <si>
    <t>PRO PYRO CAKES</t>
  </si>
  <si>
    <t>TRUE NORTH FIREWORKS - PRO PYRO "NEW! "</t>
  </si>
  <si>
    <t>VULCAN - PROFESSIONAL SERIES "NEW!"</t>
  </si>
  <si>
    <t>FANNED CAKES</t>
  </si>
  <si>
    <t xml:space="preserve">COMPETITION FIREWORKS - STEP 2 - FANNED </t>
  </si>
  <si>
    <t xml:space="preserve">COMPETITION FIREWORKS - STEP 3 - FANNED </t>
  </si>
  <si>
    <t>COMPETITION FIREWORKS - STEP 4 - FANNED</t>
  </si>
  <si>
    <t>COMPONENT BARRAGES</t>
  </si>
  <si>
    <t>MINES / COMETS</t>
  </si>
  <si>
    <t>MYSTICAL FIREWORKS - COMET</t>
  </si>
  <si>
    <t>COMPETITION FIREWORKS - COMET</t>
  </si>
  <si>
    <t>BOMBSHELLS  (CONTINUED)</t>
  </si>
  <si>
    <t>ROMAN CANDLES</t>
  </si>
  <si>
    <t>SPECIALTY BOMBETTES</t>
  </si>
  <si>
    <t>BRAZILIAN SHELLS</t>
  </si>
  <si>
    <t>SPECIALTY SHAPED FOUNTAINS</t>
  </si>
  <si>
    <t>FOUNTAINS</t>
  </si>
  <si>
    <t>NOISE MAKERS</t>
  </si>
  <si>
    <t>MINI FLORAL BOMBSHELLS</t>
  </si>
  <si>
    <t xml:space="preserve">ROCKETS AND MISSILES </t>
  </si>
  <si>
    <t xml:space="preserve">GROUND SPINNERS </t>
  </si>
  <si>
    <t>MISCELLANEOUS FIREWORKS</t>
  </si>
  <si>
    <t>DAYTIME FIREWORKS</t>
  </si>
  <si>
    <t xml:space="preserve">WHEELS </t>
  </si>
  <si>
    <t xml:space="preserve">SPARKLERS </t>
  </si>
  <si>
    <t xml:space="preserve">NOVELTY ITEMS </t>
  </si>
  <si>
    <t>FIREWORKS LIGHTING OPTIONS</t>
  </si>
  <si>
    <t>HEAT PACKS</t>
  </si>
  <si>
    <t xml:space="preserve">FLYING LANTERNS </t>
  </si>
  <si>
    <t>MYSTICAL FIRE - CAMPFIRE</t>
  </si>
  <si>
    <t>PARTY ITEMS</t>
  </si>
  <si>
    <t>Bulk  (Sold by Case Only)</t>
  </si>
  <si>
    <t>2 Pack Card</t>
  </si>
  <si>
    <t>4 Pack Card</t>
  </si>
  <si>
    <r>
      <rPr>
        <b/>
        <sz val="14"/>
        <color indexed="10"/>
        <rFont val="Arial"/>
        <family val="2"/>
      </rPr>
      <t>COLOUR CHANGING WAX CANDLES</t>
    </r>
    <r>
      <rPr>
        <b/>
        <sz val="14"/>
        <color indexed="9"/>
        <rFont val="Arial"/>
        <family val="2"/>
      </rPr>
      <t xml:space="preserve"> ***(NET PRICED)***</t>
    </r>
  </si>
  <si>
    <t>Spinning Cake Candle (Blue)</t>
  </si>
  <si>
    <t>Spinning Cake Candle (PinK)</t>
  </si>
  <si>
    <t>GLOW PRODUCTS</t>
  </si>
  <si>
    <t>6" (Green)</t>
  </si>
  <si>
    <t>6" (Blue)</t>
  </si>
  <si>
    <t>6" (Red)</t>
  </si>
  <si>
    <t>6" (Yellow)</t>
  </si>
  <si>
    <t>6" (Pink)</t>
  </si>
  <si>
    <t>10" (Green)</t>
  </si>
  <si>
    <t>10" (Blue)</t>
  </si>
  <si>
    <t>10" (Red)</t>
  </si>
  <si>
    <t>10" (Yellow)</t>
  </si>
  <si>
    <t>10" (Pink)</t>
  </si>
  <si>
    <t>8" BRACELETS                    (RETAIL PACK)</t>
  </si>
  <si>
    <t>22" NECKLACES             (RETAIL PACK)</t>
  </si>
  <si>
    <t>EARRINGS           (RETAIL PACK)</t>
  </si>
  <si>
    <t>EYEGLASSES                     (RETAIL PACK)</t>
  </si>
  <si>
    <t>BRACELETS - BULK TUBES (100 PCS/TUBE)</t>
  </si>
  <si>
    <t>22" NECKLACES   - BULK TUBES (50 PCS/TUBE)</t>
  </si>
  <si>
    <t>SMOKE</t>
  </si>
  <si>
    <t>WIRE PULL SMOK</t>
  </si>
  <si>
    <t>BURST SMOKE</t>
  </si>
  <si>
    <t>EG18 HIGH OUTPUT</t>
  </si>
  <si>
    <t xml:space="preserve">HEAT PACK (HAND AND FOOT WARMERS) </t>
  </si>
  <si>
    <t>12 HOUR HAND AND FOOT WARMERS</t>
  </si>
  <si>
    <t>PROMOTIONAL ITEMS</t>
  </si>
  <si>
    <t>METAL CABINETS - NET PRICE</t>
  </si>
  <si>
    <t>BANNERS, SIGNS, PUBLICITY KITS - NET PRICE</t>
  </si>
  <si>
    <t>PROMOTIONAL ITEMS - NET PRICE</t>
  </si>
  <si>
    <t xml:space="preserve">CATALOGUES, DVD'S - NET PRICE </t>
  </si>
  <si>
    <t xml:space="preserve">POSTERS, FLOOR DECALS, FLAGS - NET PRICE </t>
  </si>
  <si>
    <t>PRICE</t>
  </si>
  <si>
    <t>EXT</t>
  </si>
  <si>
    <t>VULCAN FIREWORKS (CONTINUED)</t>
  </si>
  <si>
    <t>MUSICAL SPINNING CANDLES</t>
  </si>
  <si>
    <t>6" GLOW STICKS  (RETAIL PACK)</t>
  </si>
  <si>
    <t>10" CONCERT STICKS (RETAIL PACK)</t>
  </si>
  <si>
    <t>8" Bracelets (Green)</t>
  </si>
  <si>
    <t>8" Bracelets (Blue)</t>
  </si>
  <si>
    <t>8" Bracelets (Red/)</t>
  </si>
  <si>
    <t>8" Bracelets (Yellow)</t>
  </si>
  <si>
    <t>8" Bracelets (Pink)</t>
  </si>
  <si>
    <t>22" (Green)</t>
  </si>
  <si>
    <t>22" (Blue)</t>
  </si>
  <si>
    <t>22" (Red)</t>
  </si>
  <si>
    <t>22" (Yellow)</t>
  </si>
  <si>
    <t>22" (Pink)</t>
  </si>
  <si>
    <t>(Green)</t>
  </si>
  <si>
    <t>(Blue)</t>
  </si>
  <si>
    <t>(Red)</t>
  </si>
  <si>
    <t>(Yellow)</t>
  </si>
  <si>
    <t>(PinK)</t>
  </si>
  <si>
    <t>8" Bracelets (Red)</t>
  </si>
  <si>
    <t>8" Bracelets (Purple)</t>
  </si>
  <si>
    <t>(Pink)</t>
  </si>
  <si>
    <t>22" (Purple)</t>
  </si>
  <si>
    <t>22" Tri Colour</t>
  </si>
  <si>
    <t>White</t>
  </si>
  <si>
    <t>Green</t>
  </si>
  <si>
    <t>Red</t>
  </si>
  <si>
    <t>Blue</t>
  </si>
  <si>
    <t>Yellow</t>
  </si>
  <si>
    <t>Purple</t>
  </si>
  <si>
    <t xml:space="preserve"> 2017 FAMILY FIREWORKS ORDER FORM</t>
  </si>
  <si>
    <t>DISCOUNTED ITEMS TOTAL</t>
  </si>
  <si>
    <t>NET PRICE ITEMS</t>
  </si>
  <si>
    <t>SUB-TOTAL</t>
  </si>
  <si>
    <t>TAX</t>
  </si>
  <si>
    <t>GLOW ITEMS/SMOKE</t>
  </si>
  <si>
    <t>DELIVERY</t>
  </si>
  <si>
    <t>GRAND TOTAL</t>
  </si>
  <si>
    <t>NET PRICED ITEMS</t>
  </si>
  <si>
    <t xml:space="preserve">TOTAL CASES ORDERED </t>
  </si>
  <si>
    <t>TOTAL PIECES ORDERED</t>
  </si>
  <si>
    <t>TOTAL SKU COUNT</t>
  </si>
  <si>
    <t>COMPETITION FIREWORKS - STEP 3 (CONTINUED)</t>
  </si>
  <si>
    <t>PRO PYRO CAKES  (CONTINUED)</t>
  </si>
  <si>
    <t>MYSTICAL FIREWORKS (CONTINUED)</t>
  </si>
  <si>
    <t xml:space="preserve">BOMBSHELLS </t>
  </si>
  <si>
    <t xml:space="preserve"> FOUNTAINS (CONTINUED)</t>
  </si>
  <si>
    <t>ROMAN CANDLES (CONTINUED)</t>
  </si>
  <si>
    <t>last modified dec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</si>
</sst>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;;;@"/>
    <numFmt numFmtId="165" formatCode="00000"/>
    <numFmt numFmtId="166" formatCode="&quot;$&quot;#,##0.00"/>
    <numFmt numFmtId="167" formatCode="[$-409]mmmm\ d\,\ yyyy;@"/>
    <numFmt numFmtId="168" formatCode="_(&quot;$&quot;* #,##0.00_);_(&quot;$&quot;* \(#,##0.00\);_(&quot;$&quot;* &quot;-&quot;??_);_(@_)"/>
    <numFmt numFmtId="169" formatCode="&quot;$&quot;0.00"/>
    <numFmt numFmtId="170" formatCode="[&lt;=9999999]###\-####;\(###\)\ ###\-####"/>
    <numFmt numFmtId="171" formatCode="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 Black"/>
      <family val="2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rial Black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Calibri"/>
      <family val="2"/>
      <scheme val="minor"/>
    </font>
    <font>
      <b/>
      <sz val="12"/>
      <color rgb="FFFF0000"/>
      <name val="Arial"/>
      <family val="2"/>
    </font>
    <font>
      <b/>
      <sz val="22"/>
      <name val="Arial Black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20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8" fillId="2" borderId="1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9" fontId="11" fillId="0" borderId="0" xfId="2" applyFont="1" applyFill="1" applyAlignment="1" applyProtection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8" fillId="2" borderId="1" xfId="0" applyFont="1" applyFill="1" applyBorder="1" applyAlignment="1">
      <alignment horizontal="right" vertical="center" wrapText="1" shrinkToFit="1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15" fillId="3" borderId="0" xfId="3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168" fontId="16" fillId="3" borderId="0" xfId="0" applyNumberFormat="1" applyFont="1" applyFill="1" applyBorder="1" applyAlignment="1" applyProtection="1">
      <alignment vertical="center"/>
      <protection locked="0"/>
    </xf>
    <xf numFmtId="1" fontId="16" fillId="3" borderId="0" xfId="0" applyNumberFormat="1" applyFont="1" applyFill="1" applyBorder="1" applyAlignment="1" applyProtection="1">
      <alignment horizontal="center" vertical="center"/>
      <protection locked="0"/>
    </xf>
    <xf numFmtId="1" fontId="15" fillId="3" borderId="0" xfId="3" applyNumberFormat="1" applyFont="1" applyFill="1" applyBorder="1" applyAlignment="1" applyProtection="1">
      <alignment horizontal="center" vertical="center"/>
    </xf>
    <xf numFmtId="1" fontId="15" fillId="3" borderId="0" xfId="3" applyNumberFormat="1" applyFont="1" applyFill="1" applyBorder="1" applyAlignment="1" applyProtection="1">
      <alignment horizontal="right" vertical="center"/>
    </xf>
    <xf numFmtId="166" fontId="17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Border="1" applyAlignment="1" applyProtection="1">
      <alignment horizontal="center" vertical="center" wrapText="1"/>
      <protection locked="0"/>
    </xf>
    <xf numFmtId="0" fontId="15" fillId="3" borderId="0" xfId="3" applyFont="1" applyFill="1" applyBorder="1" applyAlignment="1" applyProtection="1">
      <alignment horizontal="right" vertical="center" shrinkToFit="1"/>
    </xf>
    <xf numFmtId="0" fontId="18" fillId="3" borderId="0" xfId="3" applyFont="1" applyFill="1" applyBorder="1" applyAlignment="1" applyProtection="1">
      <alignment horizontal="center" vertical="center"/>
      <protection locked="0"/>
    </xf>
    <xf numFmtId="168" fontId="18" fillId="3" borderId="0" xfId="3" applyNumberFormat="1" applyFont="1" applyFill="1" applyBorder="1" applyAlignment="1" applyProtection="1">
      <alignment horizontal="left" vertical="center"/>
      <protection locked="0"/>
    </xf>
    <xf numFmtId="169" fontId="18" fillId="3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19" fillId="0" borderId="0" xfId="0" applyFont="1" applyFill="1" applyProtection="1"/>
    <xf numFmtId="0" fontId="20" fillId="0" borderId="0" xfId="0" applyFont="1" applyFill="1" applyProtection="1"/>
    <xf numFmtId="9" fontId="20" fillId="0" borderId="0" xfId="2" applyFont="1" applyFill="1" applyProtection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165" fontId="22" fillId="2" borderId="15" xfId="3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/>
    <xf numFmtId="165" fontId="25" fillId="2" borderId="15" xfId="3" applyNumberFormat="1" applyFont="1" applyFill="1" applyBorder="1" applyAlignment="1" applyProtection="1">
      <alignment horizontal="right" vertical="center" wrapText="1"/>
    </xf>
    <xf numFmtId="1" fontId="25" fillId="2" borderId="1" xfId="3" applyNumberFormat="1" applyFont="1" applyFill="1" applyBorder="1" applyAlignment="1" applyProtection="1">
      <alignment horizontal="right" vertical="center"/>
    </xf>
    <xf numFmtId="165" fontId="26" fillId="2" borderId="15" xfId="0" applyNumberFormat="1" applyFont="1" applyFill="1" applyBorder="1" applyAlignment="1" applyProtection="1">
      <alignment horizontal="right" vertical="center" wrapText="1"/>
    </xf>
    <xf numFmtId="168" fontId="28" fillId="2" borderId="1" xfId="0" applyNumberFormat="1" applyFont="1" applyFill="1" applyBorder="1" applyAlignment="1" applyProtection="1">
      <alignment horizontal="right" vertical="center"/>
      <protection locked="0"/>
    </xf>
    <xf numFmtId="1" fontId="27" fillId="0" borderId="1" xfId="0" applyNumberFormat="1" applyFont="1" applyBorder="1" applyAlignment="1" applyProtection="1">
      <alignment horizontal="left" vertical="center"/>
      <protection locked="0"/>
    </xf>
    <xf numFmtId="1" fontId="29" fillId="2" borderId="1" xfId="3" applyNumberFormat="1" applyFont="1" applyFill="1" applyBorder="1" applyAlignment="1" applyProtection="1">
      <alignment horizontal="right" vertical="center" wrapText="1"/>
    </xf>
    <xf numFmtId="1" fontId="23" fillId="0" borderId="1" xfId="3" applyNumberFormat="1" applyFont="1" applyFill="1" applyBorder="1" applyAlignment="1" applyProtection="1">
      <alignment horizontal="left" vertical="center" wrapText="1"/>
    </xf>
    <xf numFmtId="165" fontId="25" fillId="2" borderId="19" xfId="3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165" fontId="31" fillId="0" borderId="22" xfId="0" applyNumberFormat="1" applyFont="1" applyBorder="1" applyAlignment="1" applyProtection="1">
      <alignment horizontal="center" vertical="center" wrapText="1"/>
    </xf>
    <xf numFmtId="165" fontId="31" fillId="0" borderId="23" xfId="0" applyNumberFormat="1" applyFont="1" applyBorder="1" applyAlignment="1" applyProtection="1">
      <alignment horizontal="center" vertical="center"/>
    </xf>
    <xf numFmtId="165" fontId="31" fillId="0" borderId="23" xfId="0" applyNumberFormat="1" applyFont="1" applyBorder="1" applyAlignment="1" applyProtection="1">
      <alignment horizontal="center" vertical="center" wrapText="1"/>
    </xf>
    <xf numFmtId="165" fontId="31" fillId="0" borderId="24" xfId="0" applyNumberFormat="1" applyFont="1" applyBorder="1" applyAlignment="1" applyProtection="1">
      <alignment horizontal="center" vertical="center" wrapText="1"/>
    </xf>
    <xf numFmtId="165" fontId="31" fillId="0" borderId="25" xfId="0" applyNumberFormat="1" applyFont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165" fontId="32" fillId="5" borderId="26" xfId="0" applyNumberFormat="1" applyFont="1" applyFill="1" applyBorder="1" applyAlignment="1" applyProtection="1">
      <alignment horizontal="center" vertical="center" shrinkToFit="1"/>
    </xf>
    <xf numFmtId="0" fontId="33" fillId="3" borderId="10" xfId="0" applyFont="1" applyFill="1" applyBorder="1" applyAlignment="1" applyProtection="1">
      <alignment horizontal="center" vertical="center" shrinkToFit="1"/>
    </xf>
    <xf numFmtId="168" fontId="33" fillId="3" borderId="10" xfId="1" applyNumberFormat="1" applyFont="1" applyFill="1" applyBorder="1" applyAlignment="1" applyProtection="1">
      <alignment vertical="center" shrinkToFit="1"/>
    </xf>
    <xf numFmtId="1" fontId="33" fillId="3" borderId="10" xfId="1" applyNumberFormat="1" applyFont="1" applyFill="1" applyBorder="1" applyAlignment="1" applyProtection="1">
      <alignment horizontal="center" vertical="center" shrinkToFit="1"/>
      <protection locked="0"/>
    </xf>
    <xf numFmtId="1" fontId="34" fillId="3" borderId="10" xfId="0" applyNumberFormat="1" applyFont="1" applyFill="1" applyBorder="1" applyAlignment="1" applyProtection="1">
      <alignment horizontal="center" vertical="center" shrinkToFit="1"/>
    </xf>
    <xf numFmtId="166" fontId="33" fillId="3" borderId="1" xfId="1" applyNumberFormat="1" applyFont="1" applyFill="1" applyBorder="1" applyAlignment="1" applyProtection="1">
      <alignment horizontal="center" vertical="center" shrinkToFit="1"/>
    </xf>
    <xf numFmtId="165" fontId="18" fillId="5" borderId="15" xfId="0" applyNumberFormat="1" applyFont="1" applyFill="1" applyBorder="1" applyAlignment="1" applyProtection="1">
      <alignment horizontal="center" vertical="center" shrinkToFit="1"/>
    </xf>
    <xf numFmtId="0" fontId="33" fillId="3" borderId="1" xfId="0" applyFont="1" applyFill="1" applyBorder="1" applyAlignment="1" applyProtection="1">
      <alignment horizontal="left" vertical="center"/>
    </xf>
    <xf numFmtId="0" fontId="33" fillId="3" borderId="1" xfId="0" applyFont="1" applyFill="1" applyBorder="1" applyAlignment="1" applyProtection="1">
      <alignment horizontal="center" vertical="center" shrinkToFit="1"/>
    </xf>
    <xf numFmtId="168" fontId="33" fillId="3" borderId="1" xfId="1" applyNumberFormat="1" applyFont="1" applyFill="1" applyBorder="1" applyAlignment="1" applyProtection="1">
      <alignment horizontal="left" vertical="center" shrinkToFit="1"/>
    </xf>
    <xf numFmtId="1" fontId="33" fillId="3" borderId="1" xfId="1" applyNumberFormat="1" applyFont="1" applyFill="1" applyBorder="1" applyAlignment="1" applyProtection="1">
      <alignment horizontal="center" vertical="center" shrinkToFit="1"/>
      <protection locked="0"/>
    </xf>
    <xf numFmtId="166" fontId="33" fillId="3" borderId="16" xfId="1" applyNumberFormat="1" applyFont="1" applyFill="1" applyBorder="1" applyAlignment="1" applyProtection="1">
      <alignment horizontal="center" vertical="center" shrinkToFit="1"/>
    </xf>
    <xf numFmtId="165" fontId="18" fillId="2" borderId="15" xfId="0" applyNumberFormat="1" applyFont="1" applyFill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left" vertical="center"/>
    </xf>
    <xf numFmtId="0" fontId="33" fillId="2" borderId="1" xfId="0" applyFont="1" applyFill="1" applyBorder="1" applyAlignment="1" applyProtection="1">
      <alignment horizontal="center" vertical="center" shrinkToFit="1"/>
    </xf>
    <xf numFmtId="168" fontId="33" fillId="2" borderId="1" xfId="1" applyNumberFormat="1" applyFont="1" applyFill="1" applyBorder="1" applyAlignment="1" applyProtection="1">
      <alignment vertical="center" shrinkToFit="1"/>
    </xf>
    <xf numFmtId="1" fontId="33" fillId="2" borderId="1" xfId="1" applyNumberFormat="1" applyFont="1" applyFill="1" applyBorder="1" applyAlignment="1" applyProtection="1">
      <alignment horizontal="center" vertical="center" shrinkToFit="1"/>
      <protection locked="0"/>
    </xf>
    <xf numFmtId="1" fontId="34" fillId="2" borderId="10" xfId="0" applyNumberFormat="1" applyFont="1" applyFill="1" applyBorder="1" applyAlignment="1" applyProtection="1">
      <alignment horizontal="center" vertical="center" shrinkToFit="1"/>
    </xf>
    <xf numFmtId="166" fontId="33" fillId="2" borderId="1" xfId="1" applyNumberFormat="1" applyFont="1" applyFill="1" applyBorder="1" applyAlignment="1" applyProtection="1">
      <alignment horizontal="center" vertical="center" shrinkToFit="1"/>
    </xf>
    <xf numFmtId="165" fontId="18" fillId="2" borderId="15" xfId="3" applyNumberFormat="1" applyFont="1" applyFill="1" applyBorder="1" applyAlignment="1" applyProtection="1">
      <alignment horizontal="center" vertical="center" shrinkToFit="1"/>
    </xf>
    <xf numFmtId="0" fontId="33" fillId="2" borderId="1" xfId="3" applyFont="1" applyFill="1" applyBorder="1" applyAlignment="1" applyProtection="1">
      <alignment horizontal="left" vertical="center"/>
    </xf>
    <xf numFmtId="0" fontId="33" fillId="2" borderId="1" xfId="3" applyFont="1" applyFill="1" applyBorder="1" applyAlignment="1" applyProtection="1">
      <alignment horizontal="center" vertical="center" shrinkToFit="1"/>
    </xf>
    <xf numFmtId="168" fontId="33" fillId="2" borderId="1" xfId="1" applyNumberFormat="1" applyFont="1" applyFill="1" applyBorder="1" applyAlignment="1" applyProtection="1">
      <alignment horizontal="left" vertical="center" shrinkToFit="1"/>
    </xf>
    <xf numFmtId="1" fontId="34" fillId="2" borderId="1" xfId="0" applyNumberFormat="1" applyFont="1" applyFill="1" applyBorder="1" applyAlignment="1" applyProtection="1">
      <alignment horizontal="center" vertical="center" shrinkToFit="1"/>
    </xf>
    <xf numFmtId="169" fontId="33" fillId="2" borderId="16" xfId="1" applyNumberFormat="1" applyFont="1" applyFill="1" applyBorder="1" applyAlignment="1" applyProtection="1">
      <alignment horizontal="center" vertical="center" shrinkToFit="1"/>
    </xf>
    <xf numFmtId="165" fontId="32" fillId="5" borderId="15" xfId="0" applyNumberFormat="1" applyFont="1" applyFill="1" applyBorder="1" applyAlignment="1" applyProtection="1">
      <alignment horizontal="center" vertical="center" shrinkToFit="1"/>
    </xf>
    <xf numFmtId="168" fontId="33" fillId="3" borderId="1" xfId="1" applyNumberFormat="1" applyFont="1" applyFill="1" applyBorder="1" applyAlignment="1" applyProtection="1">
      <alignment vertical="center" shrinkToFit="1"/>
    </xf>
    <xf numFmtId="165" fontId="18" fillId="0" borderId="15" xfId="3" applyNumberFormat="1" applyFont="1" applyFill="1" applyBorder="1" applyAlignment="1" applyProtection="1">
      <alignment horizontal="center" vertical="center" shrinkToFit="1"/>
    </xf>
    <xf numFmtId="0" fontId="33" fillId="0" borderId="1" xfId="3" applyFont="1" applyFill="1" applyBorder="1" applyAlignment="1" applyProtection="1">
      <alignment horizontal="left" vertical="center"/>
    </xf>
    <xf numFmtId="0" fontId="33" fillId="0" borderId="1" xfId="3" applyFont="1" applyFill="1" applyBorder="1" applyAlignment="1" applyProtection="1">
      <alignment horizontal="center" vertical="center" shrinkToFit="1"/>
    </xf>
    <xf numFmtId="168" fontId="33" fillId="0" borderId="1" xfId="1" applyNumberFormat="1" applyFont="1" applyFill="1" applyBorder="1" applyAlignment="1" applyProtection="1">
      <alignment horizontal="left" vertical="center" shrinkToFit="1"/>
    </xf>
    <xf numFmtId="1" fontId="33" fillId="0" borderId="1" xfId="1" applyNumberFormat="1" applyFont="1" applyFill="1" applyBorder="1" applyAlignment="1" applyProtection="1">
      <alignment horizontal="center" vertical="center" shrinkToFit="1"/>
      <protection locked="0"/>
    </xf>
    <xf numFmtId="1" fontId="34" fillId="0" borderId="1" xfId="0" applyNumberFormat="1" applyFont="1" applyFill="1" applyBorder="1" applyAlignment="1" applyProtection="1">
      <alignment horizontal="center" vertical="center" shrinkToFit="1"/>
    </xf>
    <xf numFmtId="169" fontId="33" fillId="0" borderId="16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/>
    <xf numFmtId="165" fontId="32" fillId="2" borderId="15" xfId="3" applyNumberFormat="1" applyFont="1" applyFill="1" applyBorder="1" applyAlignment="1" applyProtection="1">
      <alignment horizontal="center" vertical="center" shrinkToFit="1"/>
    </xf>
    <xf numFmtId="165" fontId="32" fillId="2" borderId="15" xfId="0" applyNumberFormat="1" applyFont="1" applyFill="1" applyBorder="1" applyAlignment="1" applyProtection="1">
      <alignment horizontal="center" vertical="center" shrinkToFit="1"/>
    </xf>
    <xf numFmtId="0" fontId="33" fillId="2" borderId="1" xfId="0" applyFont="1" applyFill="1" applyBorder="1" applyAlignment="1" applyProtection="1">
      <alignment horizontal="left" vertical="center"/>
    </xf>
    <xf numFmtId="165" fontId="18" fillId="5" borderId="15" xfId="3" applyNumberFormat="1" applyFont="1" applyFill="1" applyBorder="1" applyAlignment="1" applyProtection="1">
      <alignment horizontal="center" vertical="center" shrinkToFit="1"/>
    </xf>
    <xf numFmtId="0" fontId="33" fillId="0" borderId="1" xfId="3" applyFont="1" applyBorder="1" applyAlignment="1" applyProtection="1">
      <alignment horizontal="left" vertical="center"/>
    </xf>
    <xf numFmtId="168" fontId="33" fillId="0" borderId="1" xfId="1" applyNumberFormat="1" applyFont="1" applyFill="1" applyBorder="1" applyAlignment="1" applyProtection="1">
      <alignment vertical="center" shrinkToFit="1"/>
    </xf>
    <xf numFmtId="165" fontId="18" fillId="0" borderId="15" xfId="0" applyNumberFormat="1" applyFont="1" applyFill="1" applyBorder="1" applyAlignment="1" applyProtection="1">
      <alignment horizontal="center" vertical="center" shrinkToFit="1"/>
    </xf>
    <xf numFmtId="0" fontId="33" fillId="0" borderId="1" xfId="0" applyFont="1" applyFill="1" applyBorder="1" applyAlignment="1" applyProtection="1">
      <alignment horizontal="left" vertical="center" shrinkToFit="1"/>
    </xf>
    <xf numFmtId="0" fontId="33" fillId="0" borderId="1" xfId="0" applyFont="1" applyFill="1" applyBorder="1" applyAlignment="1" applyProtection="1">
      <alignment horizontal="center" vertical="center" shrinkToFit="1"/>
    </xf>
    <xf numFmtId="165" fontId="35" fillId="0" borderId="0" xfId="3" applyNumberFormat="1" applyFont="1" applyFill="1" applyBorder="1" applyAlignment="1" applyProtection="1">
      <alignment horizontal="center" vertical="center" shrinkToFit="1"/>
    </xf>
    <xf numFmtId="0" fontId="33" fillId="0" borderId="0" xfId="3" applyFont="1" applyFill="1" applyBorder="1" applyAlignment="1" applyProtection="1">
      <alignment horizontal="left" vertical="center" shrinkToFit="1"/>
    </xf>
    <xf numFmtId="0" fontId="33" fillId="0" borderId="0" xfId="3" applyFont="1" applyFill="1" applyBorder="1" applyAlignment="1" applyProtection="1">
      <alignment horizontal="center" vertical="center" shrinkToFit="1"/>
    </xf>
    <xf numFmtId="168" fontId="33" fillId="0" borderId="0" xfId="1" applyNumberFormat="1" applyFont="1" applyFill="1" applyBorder="1" applyAlignment="1" applyProtection="1">
      <alignment horizontal="left" vertical="center" shrinkToFit="1"/>
    </xf>
    <xf numFmtId="1" fontId="33" fillId="0" borderId="0" xfId="1" applyNumberFormat="1" applyFont="1" applyFill="1" applyBorder="1" applyAlignment="1" applyProtection="1">
      <alignment horizontal="center" vertical="center" shrinkToFit="1"/>
      <protection locked="0"/>
    </xf>
    <xf numFmtId="1" fontId="36" fillId="0" borderId="0" xfId="0" applyNumberFormat="1" applyFont="1" applyFill="1" applyBorder="1" applyAlignment="1" applyProtection="1">
      <alignment horizontal="center" vertical="center" shrinkToFit="1"/>
    </xf>
    <xf numFmtId="169" fontId="33" fillId="0" borderId="0" xfId="1" applyNumberFormat="1" applyFont="1" applyFill="1" applyBorder="1" applyAlignment="1" applyProtection="1">
      <alignment horizontal="left" vertical="center" shrinkToFit="1"/>
    </xf>
    <xf numFmtId="165" fontId="18" fillId="3" borderId="15" xfId="3" applyNumberFormat="1" applyFont="1" applyFill="1" applyBorder="1" applyAlignment="1" applyProtection="1">
      <alignment horizontal="center" vertical="center" shrinkToFit="1"/>
    </xf>
    <xf numFmtId="0" fontId="33" fillId="3" borderId="1" xfId="3" applyFont="1" applyFill="1" applyBorder="1" applyAlignment="1" applyProtection="1">
      <alignment horizontal="left" vertical="center"/>
    </xf>
    <xf numFmtId="0" fontId="33" fillId="3" borderId="1" xfId="3" applyFont="1" applyFill="1" applyBorder="1" applyAlignment="1" applyProtection="1">
      <alignment horizontal="center" vertical="center" shrinkToFit="1"/>
    </xf>
    <xf numFmtId="165" fontId="18" fillId="6" borderId="15" xfId="0" applyNumberFormat="1" applyFont="1" applyFill="1" applyBorder="1" applyAlignment="1" applyProtection="1">
      <alignment horizontal="center" vertical="center" shrinkToFit="1"/>
    </xf>
    <xf numFmtId="165" fontId="18" fillId="3" borderId="26" xfId="3" applyNumberFormat="1" applyFont="1" applyFill="1" applyBorder="1" applyAlignment="1" applyProtection="1">
      <alignment horizontal="center" vertical="center" shrinkToFit="1"/>
    </xf>
    <xf numFmtId="0" fontId="33" fillId="3" borderId="10" xfId="3" applyFont="1" applyFill="1" applyBorder="1" applyAlignment="1" applyProtection="1">
      <alignment horizontal="center" vertical="center" shrinkToFit="1"/>
    </xf>
    <xf numFmtId="168" fontId="33" fillId="3" borderId="10" xfId="1" applyNumberFormat="1" applyFont="1" applyFill="1" applyBorder="1" applyAlignment="1" applyProtection="1">
      <alignment horizontal="left" vertical="center" shrinkToFit="1"/>
    </xf>
    <xf numFmtId="169" fontId="33" fillId="3" borderId="27" xfId="1" applyNumberFormat="1" applyFont="1" applyFill="1" applyBorder="1" applyAlignment="1" applyProtection="1">
      <alignment horizontal="center" vertical="center" shrinkToFit="1"/>
    </xf>
    <xf numFmtId="165" fontId="18" fillId="5" borderId="26" xfId="3" applyNumberFormat="1" applyFont="1" applyFill="1" applyBorder="1" applyAlignment="1" applyProtection="1">
      <alignment horizontal="center" vertical="center" shrinkToFit="1"/>
    </xf>
    <xf numFmtId="0" fontId="33" fillId="3" borderId="10" xfId="3" applyFont="1" applyFill="1" applyBorder="1" applyAlignment="1" applyProtection="1">
      <alignment horizontal="left" vertical="center" shrinkToFit="1"/>
    </xf>
    <xf numFmtId="165" fontId="18" fillId="5" borderId="26" xfId="0" applyNumberFormat="1" applyFont="1" applyFill="1" applyBorder="1" applyAlignment="1" applyProtection="1">
      <alignment horizontal="center" vertical="center" shrinkToFit="1"/>
    </xf>
    <xf numFmtId="0" fontId="33" fillId="3" borderId="10" xfId="0" applyFont="1" applyFill="1" applyBorder="1" applyAlignment="1" applyProtection="1">
      <alignment horizontal="left" vertical="center" shrinkToFit="1"/>
    </xf>
    <xf numFmtId="0" fontId="33" fillId="2" borderId="1" xfId="3" applyFont="1" applyFill="1" applyBorder="1" applyAlignment="1" applyProtection="1">
      <alignment horizontal="left" vertical="center" shrinkToFit="1"/>
    </xf>
    <xf numFmtId="0" fontId="33" fillId="2" borderId="1" xfId="0" applyFont="1" applyFill="1" applyBorder="1" applyAlignment="1" applyProtection="1">
      <alignment horizontal="left" vertical="center" shrinkToFit="1"/>
    </xf>
    <xf numFmtId="169" fontId="33" fillId="2" borderId="27" xfId="1" applyNumberFormat="1" applyFont="1" applyFill="1" applyBorder="1" applyAlignment="1" applyProtection="1">
      <alignment horizontal="center" vertical="center" shrinkToFit="1"/>
    </xf>
    <xf numFmtId="1" fontId="33" fillId="3" borderId="4" xfId="1" applyNumberFormat="1" applyFont="1" applyFill="1" applyBorder="1" applyAlignment="1" applyProtection="1">
      <alignment horizontal="center" vertical="center" shrinkToFit="1"/>
      <protection locked="0"/>
    </xf>
    <xf numFmtId="1" fontId="37" fillId="3" borderId="10" xfId="1" applyNumberFormat="1" applyFont="1" applyFill="1" applyBorder="1" applyAlignment="1" applyProtection="1">
      <alignment horizontal="center" vertical="center"/>
      <protection locked="0"/>
    </xf>
    <xf numFmtId="1" fontId="37" fillId="2" borderId="1" xfId="1" applyNumberFormat="1" applyFont="1" applyFill="1" applyBorder="1" applyAlignment="1" applyProtection="1">
      <alignment horizontal="center" vertical="center"/>
      <protection locked="0"/>
    </xf>
    <xf numFmtId="0" fontId="33" fillId="3" borderId="1" xfId="3" applyFont="1" applyFill="1" applyBorder="1" applyAlignment="1" applyProtection="1">
      <alignment horizontal="left" vertical="center" shrinkToFit="1"/>
    </xf>
    <xf numFmtId="1" fontId="37" fillId="3" borderId="1" xfId="1" applyNumberFormat="1" applyFont="1" applyFill="1" applyBorder="1" applyAlignment="1" applyProtection="1">
      <alignment horizontal="center" vertical="center"/>
      <protection locked="0"/>
    </xf>
    <xf numFmtId="0" fontId="33" fillId="5" borderId="1" xfId="3" applyFont="1" applyFill="1" applyBorder="1" applyAlignment="1" applyProtection="1">
      <alignment horizontal="left" vertical="center"/>
    </xf>
    <xf numFmtId="0" fontId="33" fillId="5" borderId="1" xfId="3" applyFont="1" applyFill="1" applyBorder="1" applyAlignment="1" applyProtection="1">
      <alignment horizontal="center" vertical="center" shrinkToFit="1"/>
    </xf>
    <xf numFmtId="168" fontId="33" fillId="5" borderId="1" xfId="1" applyNumberFormat="1" applyFont="1" applyFill="1" applyBorder="1" applyAlignment="1" applyProtection="1">
      <alignment horizontal="left" vertical="center" shrinkToFit="1"/>
    </xf>
    <xf numFmtId="1" fontId="37" fillId="5" borderId="1" xfId="1" applyNumberFormat="1" applyFont="1" applyFill="1" applyBorder="1" applyAlignment="1" applyProtection="1">
      <alignment horizontal="center" vertical="center"/>
      <protection locked="0"/>
    </xf>
    <xf numFmtId="165" fontId="18" fillId="2" borderId="28" xfId="3" applyNumberFormat="1" applyFont="1" applyFill="1" applyBorder="1" applyAlignment="1" applyProtection="1">
      <alignment horizontal="center" vertical="center" shrinkToFit="1"/>
    </xf>
    <xf numFmtId="0" fontId="33" fillId="2" borderId="4" xfId="3" applyFont="1" applyFill="1" applyBorder="1" applyAlignment="1" applyProtection="1">
      <alignment horizontal="left" vertical="center" shrinkToFit="1"/>
    </xf>
    <xf numFmtId="0" fontId="33" fillId="2" borderId="4" xfId="3" applyFont="1" applyFill="1" applyBorder="1" applyAlignment="1" applyProtection="1">
      <alignment horizontal="center" vertical="center" shrinkToFit="1"/>
    </xf>
    <xf numFmtId="168" fontId="33" fillId="2" borderId="4" xfId="1" applyNumberFormat="1" applyFont="1" applyFill="1" applyBorder="1" applyAlignment="1" applyProtection="1">
      <alignment vertical="center" shrinkToFit="1"/>
    </xf>
    <xf numFmtId="1" fontId="37" fillId="2" borderId="4" xfId="1" applyNumberFormat="1" applyFont="1" applyFill="1" applyBorder="1" applyAlignment="1" applyProtection="1">
      <alignment horizontal="center" vertical="center"/>
      <protection locked="0"/>
    </xf>
    <xf numFmtId="168" fontId="33" fillId="2" borderId="4" xfId="1" applyNumberFormat="1" applyFont="1" applyFill="1" applyBorder="1" applyAlignment="1" applyProtection="1">
      <alignment horizontal="left" vertical="center" shrinkToFit="1"/>
    </xf>
    <xf numFmtId="165" fontId="39" fillId="0" borderId="26" xfId="0" applyNumberFormat="1" applyFont="1" applyBorder="1" applyAlignment="1">
      <alignment horizontal="center" vertical="center"/>
    </xf>
    <xf numFmtId="1" fontId="33" fillId="3" borderId="10" xfId="1" applyNumberFormat="1" applyFont="1" applyFill="1" applyBorder="1" applyAlignment="1" applyProtection="1">
      <alignment horizontal="center" vertical="center"/>
      <protection locked="0"/>
    </xf>
    <xf numFmtId="0" fontId="33" fillId="5" borderId="10" xfId="0" applyFont="1" applyFill="1" applyBorder="1" applyAlignment="1">
      <alignment horizontal="left" vertical="center" shrinkToFit="1"/>
    </xf>
    <xf numFmtId="0" fontId="33" fillId="5" borderId="10" xfId="0" applyFont="1" applyFill="1" applyBorder="1" applyAlignment="1">
      <alignment horizontal="center" vertical="center"/>
    </xf>
    <xf numFmtId="168" fontId="33" fillId="5" borderId="10" xfId="1" applyNumberFormat="1" applyFont="1" applyFill="1" applyBorder="1" applyAlignment="1" applyProtection="1">
      <alignment horizontal="left" vertical="center"/>
    </xf>
    <xf numFmtId="1" fontId="33" fillId="5" borderId="10" xfId="1" applyNumberFormat="1" applyFont="1" applyFill="1" applyBorder="1" applyAlignment="1" applyProtection="1">
      <alignment horizontal="center" vertical="center"/>
      <protection locked="0"/>
    </xf>
    <xf numFmtId="165" fontId="39" fillId="2" borderId="15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shrinkToFit="1"/>
    </xf>
    <xf numFmtId="0" fontId="33" fillId="2" borderId="1" xfId="0" applyFont="1" applyFill="1" applyBorder="1" applyAlignment="1">
      <alignment horizontal="center" vertical="center"/>
    </xf>
    <xf numFmtId="1" fontId="33" fillId="2" borderId="1" xfId="1" applyNumberFormat="1" applyFont="1" applyFill="1" applyBorder="1" applyAlignment="1" applyProtection="1">
      <alignment horizontal="center" vertical="center"/>
      <protection locked="0"/>
    </xf>
    <xf numFmtId="165" fontId="39" fillId="3" borderId="15" xfId="0" applyNumberFormat="1" applyFont="1" applyFill="1" applyBorder="1" applyAlignment="1">
      <alignment horizontal="center" vertical="center"/>
    </xf>
    <xf numFmtId="1" fontId="33" fillId="3" borderId="1" xfId="1" applyNumberFormat="1" applyFont="1" applyFill="1" applyBorder="1" applyAlignment="1" applyProtection="1">
      <alignment horizontal="center" vertical="center"/>
      <protection locked="0"/>
    </xf>
    <xf numFmtId="165" fontId="39" fillId="0" borderId="15" xfId="0" applyNumberFormat="1" applyFont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 shrinkToFit="1"/>
    </xf>
    <xf numFmtId="0" fontId="33" fillId="5" borderId="1" xfId="0" applyFont="1" applyFill="1" applyBorder="1" applyAlignment="1">
      <alignment horizontal="center" vertical="center"/>
    </xf>
    <xf numFmtId="1" fontId="33" fillId="5" borderId="1" xfId="1" applyNumberFormat="1" applyFont="1" applyFill="1" applyBorder="1" applyAlignment="1" applyProtection="1">
      <alignment horizontal="center" vertical="center"/>
      <protection locked="0"/>
    </xf>
    <xf numFmtId="165" fontId="39" fillId="2" borderId="2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6" fontId="33" fillId="3" borderId="10" xfId="1" applyNumberFormat="1" applyFont="1" applyFill="1" applyBorder="1" applyAlignment="1" applyProtection="1">
      <alignment horizontal="center" vertical="center" shrinkToFit="1"/>
    </xf>
    <xf numFmtId="165" fontId="18" fillId="3" borderId="19" xfId="3" applyNumberFormat="1" applyFont="1" applyFill="1" applyBorder="1" applyAlignment="1" applyProtection="1">
      <alignment horizontal="center" vertical="center" shrinkToFit="1"/>
    </xf>
    <xf numFmtId="0" fontId="33" fillId="3" borderId="20" xfId="3" applyFont="1" applyFill="1" applyBorder="1" applyAlignment="1" applyProtection="1">
      <alignment horizontal="left" vertical="center" shrinkToFit="1"/>
    </xf>
    <xf numFmtId="0" fontId="33" fillId="3" borderId="20" xfId="3" applyFont="1" applyFill="1" applyBorder="1" applyAlignment="1" applyProtection="1">
      <alignment horizontal="center" vertical="center" shrinkToFit="1"/>
    </xf>
    <xf numFmtId="168" fontId="33" fillId="3" borderId="20" xfId="1" applyNumberFormat="1" applyFont="1" applyFill="1" applyBorder="1" applyAlignment="1" applyProtection="1">
      <alignment vertical="center" shrinkToFit="1"/>
    </xf>
    <xf numFmtId="1" fontId="33" fillId="3" borderId="20" xfId="1" applyNumberFormat="1" applyFont="1" applyFill="1" applyBorder="1" applyAlignment="1" applyProtection="1">
      <alignment horizontal="center" vertical="center" shrinkToFit="1"/>
      <protection locked="0"/>
    </xf>
    <xf numFmtId="1" fontId="34" fillId="3" borderId="20" xfId="0" applyNumberFormat="1" applyFont="1" applyFill="1" applyBorder="1" applyAlignment="1" applyProtection="1">
      <alignment horizontal="center" vertical="center" shrinkToFit="1"/>
    </xf>
    <xf numFmtId="166" fontId="33" fillId="3" borderId="21" xfId="1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40" fillId="0" borderId="0" xfId="0" applyFont="1" applyFill="1"/>
    <xf numFmtId="1" fontId="3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7" fillId="2" borderId="1" xfId="0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 applyProtection="1">
      <alignment horizontal="center" vertical="center"/>
      <protection locked="0"/>
    </xf>
    <xf numFmtId="166" fontId="33" fillId="2" borderId="16" xfId="1" applyNumberFormat="1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Protection="1"/>
    <xf numFmtId="1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0" xfId="0" applyNumberFormat="1" applyFont="1" applyFill="1" applyBorder="1" applyAlignment="1" applyProtection="1">
      <alignment horizontal="center" vertical="center" shrinkToFit="1"/>
    </xf>
    <xf numFmtId="165" fontId="39" fillId="0" borderId="15" xfId="0" applyNumberFormat="1" applyFont="1" applyFill="1" applyBorder="1" applyAlignment="1">
      <alignment horizontal="center" vertical="center"/>
    </xf>
    <xf numFmtId="169" fontId="33" fillId="0" borderId="27" xfId="1" applyNumberFormat="1" applyFont="1" applyFill="1" applyBorder="1" applyAlignment="1" applyProtection="1">
      <alignment horizontal="center" vertical="center" shrinkToFit="1"/>
    </xf>
    <xf numFmtId="1" fontId="33" fillId="2" borderId="1" xfId="3" applyNumberFormat="1" applyFont="1" applyFill="1" applyBorder="1" applyAlignment="1" applyProtection="1">
      <alignment horizontal="center" vertical="center" shrinkToFit="1"/>
      <protection locked="0"/>
    </xf>
    <xf numFmtId="0" fontId="33" fillId="0" borderId="1" xfId="3" applyFont="1" applyFill="1" applyBorder="1" applyAlignment="1" applyProtection="1">
      <alignment horizontal="left" vertical="center" shrinkToFit="1"/>
    </xf>
    <xf numFmtId="0" fontId="19" fillId="0" borderId="0" xfId="0" applyFont="1" applyFill="1"/>
    <xf numFmtId="0" fontId="20" fillId="0" borderId="0" xfId="0" applyFont="1" applyFill="1"/>
    <xf numFmtId="0" fontId="40" fillId="0" borderId="0" xfId="0" applyFont="1"/>
    <xf numFmtId="1" fontId="33" fillId="0" borderId="1" xfId="3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168" fontId="20" fillId="0" borderId="0" xfId="1" applyFont="1" applyFill="1" applyBorder="1" applyAlignment="1" applyProtection="1">
      <alignment horizontal="left" vertical="center" shrinkToFit="1"/>
    </xf>
    <xf numFmtId="168" fontId="40" fillId="0" borderId="0" xfId="1" applyFont="1" applyFill="1" applyBorder="1" applyAlignment="1" applyProtection="1">
      <alignment horizontal="center" vertical="center"/>
    </xf>
    <xf numFmtId="1" fontId="40" fillId="0" borderId="0" xfId="0" applyNumberFormat="1" applyFont="1" applyFill="1" applyBorder="1" applyAlignment="1" applyProtection="1">
      <alignment horizontal="center" vertical="center"/>
    </xf>
    <xf numFmtId="168" fontId="40" fillId="0" borderId="0" xfId="1" applyFont="1" applyFill="1" applyBorder="1" applyAlignment="1" applyProtection="1">
      <alignment horizontal="left" vertical="center"/>
    </xf>
    <xf numFmtId="165" fontId="31" fillId="0" borderId="33" xfId="0" applyNumberFormat="1" applyFont="1" applyBorder="1" applyAlignment="1" applyProtection="1">
      <alignment horizontal="center" vertical="center" wrapText="1"/>
    </xf>
    <xf numFmtId="165" fontId="31" fillId="0" borderId="34" xfId="0" applyNumberFormat="1" applyFont="1" applyBorder="1" applyAlignment="1" applyProtection="1">
      <alignment horizontal="center" vertical="center"/>
    </xf>
    <xf numFmtId="165" fontId="31" fillId="0" borderId="34" xfId="0" applyNumberFormat="1" applyFont="1" applyBorder="1" applyAlignment="1" applyProtection="1">
      <alignment horizontal="center" vertical="center" wrapText="1"/>
    </xf>
    <xf numFmtId="165" fontId="31" fillId="0" borderId="38" xfId="0" applyNumberFormat="1" applyFont="1" applyBorder="1" applyAlignment="1" applyProtection="1">
      <alignment horizontal="center" vertical="center" wrapText="1"/>
    </xf>
    <xf numFmtId="165" fontId="31" fillId="0" borderId="35" xfId="0" applyNumberFormat="1" applyFont="1" applyBorder="1" applyAlignment="1" applyProtection="1">
      <alignment horizontal="center" vertical="center" wrapText="1"/>
    </xf>
    <xf numFmtId="1" fontId="33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33" fillId="2" borderId="10" xfId="0" applyFont="1" applyFill="1" applyBorder="1" applyAlignment="1" applyProtection="1">
      <alignment horizontal="left" vertical="center" shrinkToFit="1"/>
    </xf>
    <xf numFmtId="168" fontId="33" fillId="2" borderId="10" xfId="1" applyNumberFormat="1" applyFont="1" applyFill="1" applyBorder="1" applyAlignment="1" applyProtection="1">
      <alignment horizontal="left" vertical="center" shrinkToFit="1"/>
    </xf>
    <xf numFmtId="166" fontId="33" fillId="0" borderId="16" xfId="1" applyNumberFormat="1" applyFont="1" applyFill="1" applyBorder="1" applyAlignment="1" applyProtection="1">
      <alignment horizontal="center" vertical="center" shrinkToFit="1"/>
    </xf>
    <xf numFmtId="0" fontId="37" fillId="3" borderId="1" xfId="0" applyFont="1" applyFill="1" applyBorder="1" applyAlignment="1" applyProtection="1">
      <alignment horizontal="left" vertical="center" shrinkToFit="1"/>
    </xf>
    <xf numFmtId="0" fontId="37" fillId="3" borderId="1" xfId="0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 applyProtection="1">
      <alignment horizontal="center" vertical="center" shrinkToFit="1"/>
      <protection locked="0"/>
    </xf>
    <xf numFmtId="1" fontId="33" fillId="3" borderId="1" xfId="3" applyNumberFormat="1" applyFont="1" applyFill="1" applyBorder="1" applyAlignment="1" applyProtection="1">
      <alignment horizontal="center" vertical="center" shrinkToFit="1"/>
      <protection locked="0"/>
    </xf>
    <xf numFmtId="168" fontId="15" fillId="0" borderId="0" xfId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28" fillId="0" borderId="0" xfId="0" applyFont="1" applyFill="1" applyAlignment="1"/>
    <xf numFmtId="0" fontId="28" fillId="0" borderId="0" xfId="0" applyFont="1" applyFill="1" applyAlignment="1">
      <alignment vertical="top"/>
    </xf>
    <xf numFmtId="165" fontId="18" fillId="3" borderId="15" xfId="0" applyNumberFormat="1" applyFont="1" applyFill="1" applyBorder="1" applyAlignment="1" applyProtection="1">
      <alignment horizontal="center" vertical="center" shrinkToFit="1"/>
    </xf>
    <xf numFmtId="0" fontId="33" fillId="3" borderId="1" xfId="0" applyFont="1" applyFill="1" applyBorder="1" applyAlignment="1" applyProtection="1">
      <alignment horizontal="left" vertical="center" shrinkToFit="1"/>
    </xf>
    <xf numFmtId="165" fontId="32" fillId="3" borderId="15" xfId="3" applyNumberFormat="1" applyFont="1" applyFill="1" applyBorder="1" applyAlignment="1" applyProtection="1">
      <alignment horizontal="center" vertical="center" shrinkToFit="1"/>
    </xf>
    <xf numFmtId="0" fontId="33" fillId="2" borderId="20" xfId="0" applyFont="1" applyFill="1" applyBorder="1" applyAlignment="1" applyProtection="1">
      <alignment horizontal="left" vertical="center" shrinkToFit="1"/>
    </xf>
    <xf numFmtId="0" fontId="33" fillId="2" borderId="20" xfId="0" applyFont="1" applyFill="1" applyBorder="1" applyAlignment="1" applyProtection="1">
      <alignment horizontal="center" vertical="center" shrinkToFit="1"/>
    </xf>
    <xf numFmtId="168" fontId="33" fillId="2" borderId="20" xfId="1" applyNumberFormat="1" applyFont="1" applyFill="1" applyBorder="1" applyAlignment="1" applyProtection="1">
      <alignment horizontal="left" vertical="center" shrinkToFit="1"/>
    </xf>
    <xf numFmtId="1" fontId="33" fillId="2" borderId="20" xfId="1" applyNumberFormat="1" applyFont="1" applyFill="1" applyBorder="1" applyAlignment="1" applyProtection="1">
      <alignment horizontal="center" vertical="center" shrinkToFit="1"/>
      <protection locked="0"/>
    </xf>
    <xf numFmtId="1" fontId="33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34" fillId="2" borderId="36" xfId="0" applyNumberFormat="1" applyFont="1" applyFill="1" applyBorder="1" applyAlignment="1" applyProtection="1">
      <alignment horizontal="center" vertical="center" shrinkToFit="1"/>
    </xf>
    <xf numFmtId="166" fontId="33" fillId="2" borderId="20" xfId="1" applyNumberFormat="1" applyFont="1" applyFill="1" applyBorder="1" applyAlignment="1" applyProtection="1">
      <alignment horizontal="center" vertical="center" shrinkToFit="1"/>
    </xf>
    <xf numFmtId="165" fontId="32" fillId="2" borderId="19" xfId="3" applyNumberFormat="1" applyFont="1" applyFill="1" applyBorder="1" applyAlignment="1" applyProtection="1">
      <alignment horizontal="center" vertical="center" shrinkToFit="1"/>
    </xf>
    <xf numFmtId="0" fontId="33" fillId="2" borderId="20" xfId="3" applyFont="1" applyFill="1" applyBorder="1" applyAlignment="1" applyProtection="1">
      <alignment horizontal="left" vertical="center" shrinkToFit="1"/>
    </xf>
    <xf numFmtId="0" fontId="33" fillId="2" borderId="20" xfId="3" applyFont="1" applyFill="1" applyBorder="1" applyAlignment="1" applyProtection="1">
      <alignment horizontal="center" vertical="center" shrinkToFit="1"/>
    </xf>
    <xf numFmtId="1" fontId="33" fillId="2" borderId="20" xfId="3" applyNumberFormat="1" applyFont="1" applyFill="1" applyBorder="1" applyAlignment="1" applyProtection="1">
      <alignment horizontal="center" vertical="center" shrinkToFit="1"/>
      <protection locked="0"/>
    </xf>
    <xf numFmtId="169" fontId="33" fillId="2" borderId="37" xfId="1" applyNumberFormat="1" applyFont="1" applyFill="1" applyBorder="1" applyAlignment="1" applyProtection="1">
      <alignment horizontal="center" vertical="center" shrinkToFit="1"/>
    </xf>
    <xf numFmtId="1" fontId="38" fillId="3" borderId="1" xfId="0" applyNumberFormat="1" applyFont="1" applyFill="1" applyBorder="1" applyAlignment="1" applyProtection="1">
      <alignment horizontal="center" vertical="center"/>
      <protection locked="0"/>
    </xf>
    <xf numFmtId="1" fontId="34" fillId="3" borderId="1" xfId="0" applyNumberFormat="1" applyFont="1" applyFill="1" applyBorder="1" applyAlignment="1" applyProtection="1">
      <alignment horizontal="center" vertical="center" shrinkToFit="1"/>
    </xf>
    <xf numFmtId="166" fontId="33" fillId="3" borderId="5" xfId="1" applyNumberFormat="1" applyFont="1" applyFill="1" applyBorder="1" applyAlignment="1" applyProtection="1">
      <alignment horizontal="center" vertical="center" shrinkToFit="1"/>
    </xf>
    <xf numFmtId="165" fontId="18" fillId="3" borderId="12" xfId="0" applyNumberFormat="1" applyFont="1" applyFill="1" applyBorder="1" applyAlignment="1" applyProtection="1">
      <alignment horizontal="center" vertical="center" shrinkToFit="1"/>
    </xf>
    <xf numFmtId="0" fontId="33" fillId="3" borderId="13" xfId="0" applyFont="1" applyFill="1" applyBorder="1" applyAlignment="1" applyProtection="1">
      <alignment horizontal="center" vertical="center" shrinkToFit="1"/>
    </xf>
    <xf numFmtId="168" fontId="33" fillId="3" borderId="13" xfId="1" applyNumberFormat="1" applyFont="1" applyFill="1" applyBorder="1" applyAlignment="1" applyProtection="1">
      <alignment horizontal="left" vertical="center" shrinkToFit="1"/>
    </xf>
    <xf numFmtId="1" fontId="34" fillId="3" borderId="13" xfId="0" applyNumberFormat="1" applyFont="1" applyFill="1" applyBorder="1" applyAlignment="1" applyProtection="1">
      <alignment horizontal="center" vertical="center" shrinkToFit="1"/>
    </xf>
    <xf numFmtId="169" fontId="33" fillId="3" borderId="14" xfId="1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33" fillId="2" borderId="1" xfId="0" applyNumberFormat="1" applyFont="1" applyFill="1" applyBorder="1" applyAlignment="1" applyProtection="1">
      <alignment horizontal="center" vertical="center" shrinkToFit="1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166" fontId="33" fillId="2" borderId="5" xfId="1" applyNumberFormat="1" applyFont="1" applyFill="1" applyBorder="1" applyAlignment="1" applyProtection="1">
      <alignment horizontal="center" vertical="center" shrinkToFit="1"/>
    </xf>
    <xf numFmtId="0" fontId="18" fillId="3" borderId="1" xfId="0" applyFont="1" applyFill="1" applyBorder="1" applyAlignment="1" applyProtection="1">
      <alignment horizontal="left" vertical="center"/>
    </xf>
    <xf numFmtId="169" fontId="33" fillId="3" borderId="16" xfId="1" applyNumberFormat="1" applyFont="1" applyFill="1" applyBorder="1" applyAlignment="1" applyProtection="1">
      <alignment horizontal="center" vertical="center" shrinkToFit="1"/>
    </xf>
    <xf numFmtId="165" fontId="18" fillId="3" borderId="19" xfId="0" applyNumberFormat="1" applyFont="1" applyFill="1" applyBorder="1" applyAlignment="1" applyProtection="1">
      <alignment horizontal="center" vertical="center" shrinkToFit="1"/>
    </xf>
    <xf numFmtId="0" fontId="18" fillId="3" borderId="20" xfId="0" applyNumberFormat="1" applyFont="1" applyFill="1" applyBorder="1" applyAlignment="1" applyProtection="1">
      <alignment horizontal="left" vertical="center"/>
    </xf>
    <xf numFmtId="0" fontId="33" fillId="3" borderId="20" xfId="0" applyNumberFormat="1" applyFont="1" applyFill="1" applyBorder="1" applyAlignment="1" applyProtection="1">
      <alignment horizontal="center" vertical="center" shrinkToFit="1"/>
    </xf>
    <xf numFmtId="168" fontId="33" fillId="3" borderId="20" xfId="1" applyNumberFormat="1" applyFont="1" applyFill="1" applyBorder="1" applyAlignment="1" applyProtection="1">
      <alignment horizontal="left" vertical="center" shrinkToFit="1"/>
    </xf>
    <xf numFmtId="1" fontId="37" fillId="3" borderId="20" xfId="1" applyNumberFormat="1" applyFont="1" applyFill="1" applyBorder="1" applyAlignment="1" applyProtection="1">
      <alignment horizontal="center" vertical="center"/>
      <protection locked="0"/>
    </xf>
    <xf numFmtId="1" fontId="38" fillId="3" borderId="20" xfId="0" applyNumberFormat="1" applyFont="1" applyFill="1" applyBorder="1" applyAlignment="1" applyProtection="1">
      <alignment horizontal="center" vertical="center"/>
      <protection locked="0"/>
    </xf>
    <xf numFmtId="169" fontId="33" fillId="3" borderId="21" xfId="1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40" fillId="0" borderId="0" xfId="0" applyFont="1" applyFill="1" applyBorder="1" applyAlignment="1" applyProtection="1"/>
    <xf numFmtId="0" fontId="0" fillId="0" borderId="0" xfId="0" applyFill="1" applyAlignment="1"/>
    <xf numFmtId="0" fontId="0" fillId="0" borderId="0" xfId="0" applyAlignment="1"/>
    <xf numFmtId="165" fontId="32" fillId="3" borderId="26" xfId="0" applyNumberFormat="1" applyFont="1" applyFill="1" applyBorder="1" applyAlignment="1" applyProtection="1">
      <alignment horizontal="center" vertical="center" shrinkToFit="1"/>
    </xf>
    <xf numFmtId="1" fontId="33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33" fillId="3" borderId="10" xfId="3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168" fontId="15" fillId="0" borderId="0" xfId="1" applyFont="1" applyFill="1" applyBorder="1" applyAlignment="1" applyProtection="1">
      <alignment horizontal="left" vertical="center" shrinkToFit="1"/>
    </xf>
    <xf numFmtId="1" fontId="33" fillId="3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0" borderId="1" xfId="1" applyNumberFormat="1" applyFont="1" applyFill="1" applyBorder="1" applyAlignment="1" applyProtection="1">
      <alignment horizontal="center" vertical="center"/>
      <protection locked="0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165" fontId="18" fillId="0" borderId="7" xfId="3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vertical="center" shrinkToFit="1"/>
    </xf>
    <xf numFmtId="168" fontId="15" fillId="0" borderId="0" xfId="1" applyFont="1" applyFill="1" applyBorder="1" applyAlignment="1" applyProtection="1">
      <alignment vertical="center" shrinkToFit="1"/>
    </xf>
    <xf numFmtId="168" fontId="15" fillId="0" borderId="0" xfId="1" applyFont="1" applyFill="1" applyBorder="1" applyAlignment="1" applyProtection="1">
      <alignment horizontal="center" vertical="center"/>
    </xf>
    <xf numFmtId="1" fontId="42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43" fillId="0" borderId="0" xfId="0" applyNumberFormat="1" applyFont="1" applyFill="1" applyBorder="1" applyAlignment="1" applyProtection="1">
      <alignment horizontal="center" vertical="center"/>
    </xf>
    <xf numFmtId="168" fontId="15" fillId="0" borderId="0" xfId="1" applyFont="1" applyFill="1" applyBorder="1" applyAlignment="1" applyProtection="1">
      <alignment horizontal="left" vertical="center"/>
    </xf>
    <xf numFmtId="0" fontId="33" fillId="0" borderId="1" xfId="0" applyFont="1" applyFill="1" applyBorder="1" applyAlignment="1" applyProtection="1">
      <alignment horizontal="left" vertical="center"/>
    </xf>
    <xf numFmtId="0" fontId="33" fillId="0" borderId="1" xfId="0" applyFont="1" applyFill="1" applyBorder="1" applyAlignment="1" applyProtection="1">
      <alignment horizontal="center" vertical="center"/>
    </xf>
    <xf numFmtId="168" fontId="33" fillId="0" borderId="1" xfId="1" applyNumberFormat="1" applyFont="1" applyFill="1" applyBorder="1" applyAlignment="1" applyProtection="1">
      <alignment vertical="center"/>
    </xf>
    <xf numFmtId="168" fontId="1" fillId="0" borderId="0" xfId="1" applyFont="1" applyFill="1"/>
    <xf numFmtId="168" fontId="33" fillId="0" borderId="1" xfId="1" applyNumberFormat="1" applyFont="1" applyFill="1" applyBorder="1" applyAlignment="1" applyProtection="1">
      <alignment horizontal="left" vertical="center"/>
    </xf>
    <xf numFmtId="165" fontId="39" fillId="2" borderId="19" xfId="0" applyNumberFormat="1" applyFont="1" applyFill="1" applyBorder="1" applyAlignment="1">
      <alignment horizontal="center" vertical="center"/>
    </xf>
    <xf numFmtId="168" fontId="33" fillId="2" borderId="20" xfId="1" applyNumberFormat="1" applyFont="1" applyFill="1" applyBorder="1" applyAlignment="1" applyProtection="1">
      <alignment vertical="center" shrinkToFit="1"/>
    </xf>
    <xf numFmtId="1" fontId="34" fillId="2" borderId="20" xfId="0" applyNumberFormat="1" applyFont="1" applyFill="1" applyBorder="1" applyAlignment="1" applyProtection="1">
      <alignment horizontal="center" vertical="center" shrinkToFit="1"/>
    </xf>
    <xf numFmtId="169" fontId="33" fillId="2" borderId="21" xfId="1" applyNumberFormat="1" applyFont="1" applyFill="1" applyBorder="1" applyAlignment="1" applyProtection="1">
      <alignment horizontal="center" vertical="center" shrinkToFi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horizontal="left" vertical="center" shrinkToFit="1"/>
    </xf>
    <xf numFmtId="0" fontId="33" fillId="2" borderId="4" xfId="0" applyFont="1" applyFill="1" applyBorder="1" applyAlignment="1" applyProtection="1">
      <alignment horizontal="center" vertical="center"/>
    </xf>
    <xf numFmtId="168" fontId="33" fillId="2" borderId="4" xfId="1" applyNumberFormat="1" applyFont="1" applyFill="1" applyBorder="1" applyAlignment="1" applyProtection="1">
      <alignment horizontal="left" vertical="center"/>
    </xf>
    <xf numFmtId="1" fontId="33" fillId="2" borderId="4" xfId="1" applyNumberFormat="1" applyFont="1" applyFill="1" applyBorder="1" applyAlignment="1" applyProtection="1">
      <alignment horizontal="center" vertical="center"/>
      <protection locked="0"/>
    </xf>
    <xf numFmtId="1" fontId="33" fillId="2" borderId="4" xfId="0" applyNumberFormat="1" applyFont="1" applyFill="1" applyBorder="1" applyAlignment="1" applyProtection="1">
      <alignment horizontal="center" vertical="center"/>
      <protection locked="0"/>
    </xf>
    <xf numFmtId="1" fontId="34" fillId="2" borderId="29" xfId="0" applyNumberFormat="1" applyFont="1" applyFill="1" applyBorder="1" applyAlignment="1" applyProtection="1">
      <alignment horizontal="center" vertical="center" shrinkToFit="1"/>
    </xf>
    <xf numFmtId="169" fontId="33" fillId="2" borderId="39" xfId="1" applyNumberFormat="1" applyFont="1" applyFill="1" applyBorder="1" applyAlignment="1" applyProtection="1">
      <alignment horizontal="center" vertical="center" shrinkToFit="1"/>
    </xf>
    <xf numFmtId="1" fontId="34" fillId="3" borderId="30" xfId="0" applyNumberFormat="1" applyFont="1" applyFill="1" applyBorder="1" applyAlignment="1" applyProtection="1">
      <alignment horizontal="center" vertical="center" shrinkToFit="1"/>
    </xf>
    <xf numFmtId="1" fontId="34" fillId="3" borderId="31" xfId="0" applyNumberFormat="1" applyFont="1" applyFill="1" applyBorder="1" applyAlignment="1" applyProtection="1">
      <alignment horizontal="center" vertical="center" shrinkToFit="1"/>
    </xf>
    <xf numFmtId="165" fontId="18" fillId="3" borderId="26" xfId="0" applyNumberFormat="1" applyFont="1" applyFill="1" applyBorder="1" applyAlignment="1" applyProtection="1">
      <alignment horizontal="center" vertical="center" shrinkToFit="1"/>
    </xf>
    <xf numFmtId="1" fontId="38" fillId="3" borderId="10" xfId="0" applyNumberFormat="1" applyFont="1" applyFill="1" applyBorder="1" applyAlignment="1" applyProtection="1">
      <alignment horizontal="center" vertical="center"/>
      <protection locked="0"/>
    </xf>
    <xf numFmtId="165" fontId="39" fillId="3" borderId="26" xfId="0" applyNumberFormat="1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left" vertical="center" shrinkToFit="1"/>
    </xf>
    <xf numFmtId="0" fontId="37" fillId="3" borderId="10" xfId="0" applyFont="1" applyFill="1" applyBorder="1" applyAlignment="1">
      <alignment horizontal="center" vertical="center"/>
    </xf>
    <xf numFmtId="1" fontId="37" fillId="3" borderId="10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>
      <alignment horizontal="left" vertical="center"/>
    </xf>
    <xf numFmtId="165" fontId="18" fillId="2" borderId="28" xfId="0" applyNumberFormat="1" applyFont="1" applyFill="1" applyBorder="1" applyAlignment="1" applyProtection="1">
      <alignment horizontal="center" vertical="center" shrinkToFit="1"/>
    </xf>
    <xf numFmtId="0" fontId="33" fillId="2" borderId="4" xfId="0" applyFont="1" applyFill="1" applyBorder="1" applyAlignment="1" applyProtection="1">
      <alignment horizontal="center" vertical="center" shrinkToFit="1"/>
    </xf>
    <xf numFmtId="1" fontId="38" fillId="2" borderId="4" xfId="0" applyNumberFormat="1" applyFont="1" applyFill="1" applyBorder="1" applyAlignment="1" applyProtection="1">
      <alignment horizontal="center" vertical="center"/>
      <protection locked="0"/>
    </xf>
    <xf numFmtId="166" fontId="33" fillId="2" borderId="4" xfId="1" applyNumberFormat="1" applyFont="1" applyFill="1" applyBorder="1" applyAlignment="1" applyProtection="1">
      <alignment horizontal="center" vertical="center" shrinkToFit="1"/>
    </xf>
    <xf numFmtId="0" fontId="33" fillId="3" borderId="10" xfId="0" applyNumberFormat="1" applyFont="1" applyFill="1" applyBorder="1" applyAlignment="1" applyProtection="1">
      <alignment horizontal="center" vertical="center" shrinkToFit="1"/>
    </xf>
    <xf numFmtId="0" fontId="33" fillId="3" borderId="10" xfId="0" applyNumberFormat="1" applyFont="1" applyFill="1" applyBorder="1" applyAlignment="1" applyProtection="1">
      <alignment horizontal="left" vertical="center" shrinkToFit="1"/>
    </xf>
    <xf numFmtId="0" fontId="33" fillId="2" borderId="1" xfId="0" applyNumberFormat="1" applyFont="1" applyFill="1" applyBorder="1" applyAlignment="1" applyProtection="1">
      <alignment horizontal="left" vertical="center" shrinkToFit="1"/>
    </xf>
    <xf numFmtId="165" fontId="18" fillId="2" borderId="19" xfId="0" applyNumberFormat="1" applyFont="1" applyFill="1" applyBorder="1" applyAlignment="1" applyProtection="1">
      <alignment horizontal="center" vertical="center" shrinkToFit="1"/>
    </xf>
    <xf numFmtId="0" fontId="33" fillId="2" borderId="20" xfId="0" applyNumberFormat="1" applyFont="1" applyFill="1" applyBorder="1" applyAlignment="1" applyProtection="1">
      <alignment horizontal="center" vertical="center" shrinkToFit="1"/>
    </xf>
    <xf numFmtId="166" fontId="33" fillId="2" borderId="36" xfId="1" applyNumberFormat="1" applyFont="1" applyFill="1" applyBorder="1" applyAlignment="1" applyProtection="1">
      <alignment horizontal="center" vertical="center" shrinkToFit="1"/>
    </xf>
    <xf numFmtId="165" fontId="32" fillId="3" borderId="15" xfId="0" applyNumberFormat="1" applyFont="1" applyFill="1" applyBorder="1" applyAlignment="1" applyProtection="1">
      <alignment horizontal="center" vertical="center" shrinkToFit="1"/>
    </xf>
    <xf numFmtId="165" fontId="32" fillId="5" borderId="15" xfId="3" applyNumberFormat="1" applyFont="1" applyFill="1" applyBorder="1" applyAlignment="1" applyProtection="1">
      <alignment horizontal="center" vertical="center" shrinkToFit="1"/>
    </xf>
    <xf numFmtId="1" fontId="37" fillId="3" borderId="1" xfId="0" applyNumberFormat="1" applyFont="1" applyFill="1" applyBorder="1" applyAlignment="1" applyProtection="1">
      <alignment horizontal="center" vertical="center"/>
      <protection locked="0"/>
    </xf>
    <xf numFmtId="165" fontId="18" fillId="6" borderId="15" xfId="3" applyNumberFormat="1" applyFont="1" applyFill="1" applyBorder="1" applyAlignment="1" applyProtection="1">
      <alignment horizontal="center" vertical="center" shrinkToFit="1"/>
    </xf>
    <xf numFmtId="168" fontId="33" fillId="3" borderId="13" xfId="1" applyNumberFormat="1" applyFont="1" applyFill="1" applyBorder="1" applyAlignment="1" applyProtection="1">
      <alignment vertical="center" shrinkToFit="1"/>
    </xf>
    <xf numFmtId="1" fontId="33" fillId="3" borderId="13" xfId="1" applyNumberFormat="1" applyFont="1" applyFill="1" applyBorder="1" applyAlignment="1" applyProtection="1">
      <alignment horizontal="center" vertical="center" shrinkToFit="1"/>
      <protection locked="0"/>
    </xf>
    <xf numFmtId="1" fontId="33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3" borderId="13" xfId="0" applyFont="1" applyFill="1" applyBorder="1" applyAlignment="1" applyProtection="1">
      <alignment horizontal="left" vertical="center" shrinkToFit="1"/>
    </xf>
    <xf numFmtId="166" fontId="33" fillId="3" borderId="14" xfId="1" applyNumberFormat="1" applyFont="1" applyFill="1" applyBorder="1" applyAlignment="1" applyProtection="1">
      <alignment horizontal="center" vertical="center" shrinkToFit="1"/>
    </xf>
    <xf numFmtId="166" fontId="33" fillId="2" borderId="21" xfId="1" applyNumberFormat="1" applyFont="1" applyFill="1" applyBorder="1" applyAlignment="1" applyProtection="1">
      <alignment horizontal="center" vertical="center" shrinkToFit="1"/>
    </xf>
    <xf numFmtId="1" fontId="33" fillId="3" borderId="10" xfId="0" applyNumberFormat="1" applyFont="1" applyFill="1" applyBorder="1" applyAlignment="1" applyProtection="1">
      <alignment horizontal="center" vertical="center"/>
      <protection locked="0"/>
    </xf>
    <xf numFmtId="166" fontId="33" fillId="3" borderId="27" xfId="1" applyNumberFormat="1" applyFont="1" applyFill="1" applyBorder="1" applyAlignment="1" applyProtection="1">
      <alignment horizontal="center" vertical="center" shrinkToFit="1"/>
    </xf>
    <xf numFmtId="0" fontId="33" fillId="3" borderId="4" xfId="3" applyFont="1" applyFill="1" applyBorder="1" applyAlignment="1" applyProtection="1">
      <alignment horizontal="center" vertical="center" shrinkToFit="1"/>
    </xf>
    <xf numFmtId="1" fontId="34" fillId="3" borderId="4" xfId="0" applyNumberFormat="1" applyFont="1" applyFill="1" applyBorder="1" applyAlignment="1" applyProtection="1">
      <alignment horizontal="center" vertical="center" shrinkToFit="1"/>
    </xf>
    <xf numFmtId="1" fontId="33" fillId="2" borderId="20" xfId="1" applyNumberFormat="1" applyFont="1" applyFill="1" applyBorder="1" applyAlignment="1" applyProtection="1">
      <alignment horizontal="center" vertical="center"/>
      <protection locked="0"/>
    </xf>
    <xf numFmtId="1" fontId="33" fillId="2" borderId="20" xfId="0" applyNumberFormat="1" applyFont="1" applyFill="1" applyBorder="1" applyAlignment="1" applyProtection="1">
      <alignment horizontal="center" vertical="center"/>
      <protection locked="0"/>
    </xf>
    <xf numFmtId="0" fontId="33" fillId="3" borderId="36" xfId="0" applyFont="1" applyFill="1" applyBorder="1" applyAlignment="1" applyProtection="1">
      <alignment horizontal="left" vertical="center" shrinkToFit="1"/>
    </xf>
    <xf numFmtId="1" fontId="34" fillId="3" borderId="36" xfId="0" applyNumberFormat="1" applyFont="1" applyFill="1" applyBorder="1" applyAlignment="1" applyProtection="1">
      <alignment horizontal="center" vertical="center" shrinkToFit="1"/>
    </xf>
    <xf numFmtId="169" fontId="33" fillId="3" borderId="37" xfId="1" applyNumberFormat="1" applyFont="1" applyFill="1" applyBorder="1" applyAlignment="1" applyProtection="1">
      <alignment horizontal="center" vertical="center" shrinkToFit="1"/>
    </xf>
    <xf numFmtId="165" fontId="3" fillId="0" borderId="0" xfId="0" applyNumberFormat="1" applyFont="1"/>
    <xf numFmtId="0" fontId="0" fillId="0" borderId="0" xfId="0" applyAlignment="1">
      <alignment shrinkToFit="1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69" fontId="0" fillId="0" borderId="0" xfId="0" applyNumberFormat="1"/>
    <xf numFmtId="165" fontId="18" fillId="2" borderId="7" xfId="0" applyNumberFormat="1" applyFont="1" applyFill="1" applyBorder="1" applyAlignment="1" applyProtection="1">
      <alignment horizontal="center" vertical="center" shrinkToFit="1"/>
    </xf>
    <xf numFmtId="0" fontId="33" fillId="3" borderId="1" xfId="0" applyFont="1" applyFill="1" applyBorder="1" applyAlignment="1" applyProtection="1">
      <alignment horizontal="center" vertical="center"/>
    </xf>
    <xf numFmtId="168" fontId="33" fillId="3" borderId="1" xfId="1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center"/>
    </xf>
    <xf numFmtId="165" fontId="39" fillId="0" borderId="19" xfId="0" applyNumberFormat="1" applyFont="1" applyBorder="1" applyAlignment="1">
      <alignment horizontal="center" vertical="center"/>
    </xf>
    <xf numFmtId="1" fontId="33" fillId="3" borderId="20" xfId="1" applyNumberFormat="1" applyFont="1" applyFill="1" applyBorder="1" applyAlignment="1" applyProtection="1">
      <alignment horizontal="center" vertical="center"/>
      <protection locked="0"/>
    </xf>
    <xf numFmtId="1" fontId="33" fillId="3" borderId="20" xfId="0" applyNumberFormat="1" applyFont="1" applyFill="1" applyBorder="1" applyAlignment="1" applyProtection="1">
      <alignment horizontal="center" vertical="center"/>
      <protection locked="0"/>
    </xf>
    <xf numFmtId="1" fontId="33" fillId="3" borderId="20" xfId="3" applyNumberFormat="1" applyFont="1" applyFill="1" applyBorder="1" applyAlignment="1" applyProtection="1">
      <alignment horizontal="center" vertical="center" shrinkToFit="1"/>
      <protection locked="0"/>
    </xf>
    <xf numFmtId="165" fontId="32" fillId="3" borderId="19" xfId="0" applyNumberFormat="1" applyFont="1" applyFill="1" applyBorder="1" applyAlignment="1" applyProtection="1">
      <alignment horizontal="center" vertical="center" shrinkToFit="1"/>
    </xf>
    <xf numFmtId="0" fontId="33" fillId="3" borderId="20" xfId="0" applyFont="1" applyFill="1" applyBorder="1" applyAlignment="1" applyProtection="1">
      <alignment horizontal="left" vertical="center" shrinkToFit="1"/>
    </xf>
    <xf numFmtId="0" fontId="33" fillId="3" borderId="20" xfId="0" applyFont="1" applyFill="1" applyBorder="1" applyAlignment="1" applyProtection="1">
      <alignment horizontal="center" vertical="center" shrinkToFit="1"/>
    </xf>
    <xf numFmtId="1" fontId="33" fillId="3" borderId="20" xfId="0" applyNumberFormat="1" applyFont="1" applyFill="1" applyBorder="1" applyAlignment="1" applyProtection="1">
      <alignment horizontal="center" vertical="center" shrinkToFit="1"/>
      <protection locked="0"/>
    </xf>
    <xf numFmtId="165" fontId="39" fillId="3" borderId="15" xfId="0" applyNumberFormat="1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 applyProtection="1">
      <alignment horizontal="center" vertical="center"/>
    </xf>
    <xf numFmtId="168" fontId="37" fillId="3" borderId="1" xfId="1" applyNumberFormat="1" applyFont="1" applyFill="1" applyBorder="1" applyAlignment="1" applyProtection="1">
      <alignment vertical="center"/>
    </xf>
    <xf numFmtId="1" fontId="33" fillId="2" borderId="4" xfId="1" applyNumberFormat="1" applyFont="1" applyFill="1" applyBorder="1" applyAlignment="1" applyProtection="1">
      <alignment horizontal="center" vertical="center" shrinkToFit="1"/>
      <protection locked="0"/>
    </xf>
    <xf numFmtId="0" fontId="33" fillId="2" borderId="20" xfId="0" applyFont="1" applyFill="1" applyBorder="1" applyAlignment="1" applyProtection="1">
      <alignment vertical="center" shrinkToFit="1"/>
    </xf>
    <xf numFmtId="165" fontId="32" fillId="2" borderId="19" xfId="0" applyNumberFormat="1" applyFont="1" applyFill="1" applyBorder="1" applyAlignment="1" applyProtection="1">
      <alignment horizontal="center" vertical="center" shrinkToFit="1"/>
    </xf>
    <xf numFmtId="0" fontId="33" fillId="3" borderId="13" xfId="3" applyFont="1" applyFill="1" applyBorder="1" applyAlignment="1" applyProtection="1">
      <alignment horizontal="left" vertical="center" shrinkToFit="1"/>
    </xf>
    <xf numFmtId="0" fontId="33" fillId="3" borderId="13" xfId="3" applyFont="1" applyFill="1" applyBorder="1" applyAlignment="1" applyProtection="1">
      <alignment horizontal="center" vertical="center" shrinkToFit="1"/>
    </xf>
    <xf numFmtId="166" fontId="33" fillId="3" borderId="20" xfId="1" applyNumberFormat="1" applyFont="1" applyFill="1" applyBorder="1" applyAlignment="1" applyProtection="1">
      <alignment horizontal="center" vertical="center" shrinkToFit="1"/>
    </xf>
    <xf numFmtId="0" fontId="38" fillId="0" borderId="0" xfId="0" applyFont="1" applyFill="1"/>
    <xf numFmtId="168" fontId="37" fillId="3" borderId="1" xfId="1" applyNumberFormat="1" applyFont="1" applyFill="1" applyBorder="1" applyAlignment="1" applyProtection="1">
      <alignment horizontal="left" vertical="center"/>
    </xf>
    <xf numFmtId="165" fontId="39" fillId="3" borderId="19" xfId="0" applyNumberFormat="1" applyFont="1" applyFill="1" applyBorder="1" applyAlignment="1" applyProtection="1">
      <alignment horizontal="center" vertical="center"/>
    </xf>
    <xf numFmtId="0" fontId="37" fillId="3" borderId="20" xfId="0" applyFont="1" applyFill="1" applyBorder="1" applyAlignment="1" applyProtection="1">
      <alignment horizontal="left" vertical="center" shrinkToFit="1"/>
    </xf>
    <xf numFmtId="0" fontId="37" fillId="3" borderId="20" xfId="0" applyFont="1" applyFill="1" applyBorder="1" applyAlignment="1" applyProtection="1">
      <alignment horizontal="center" vertical="center"/>
    </xf>
    <xf numFmtId="168" fontId="37" fillId="3" borderId="20" xfId="1" applyNumberFormat="1" applyFont="1" applyFill="1" applyBorder="1" applyAlignment="1" applyProtection="1">
      <alignment vertical="center"/>
    </xf>
    <xf numFmtId="1" fontId="33" fillId="3" borderId="13" xfId="1" applyNumberFormat="1" applyFont="1" applyFill="1" applyBorder="1" applyAlignment="1" applyProtection="1">
      <alignment horizontal="center" vertical="center"/>
      <protection locked="0"/>
    </xf>
    <xf numFmtId="1" fontId="33" fillId="3" borderId="13" xfId="0" applyNumberFormat="1" applyFont="1" applyFill="1" applyBorder="1" applyAlignment="1" applyProtection="1">
      <alignment horizontal="center" vertical="center"/>
      <protection locked="0"/>
    </xf>
    <xf numFmtId="166" fontId="33" fillId="3" borderId="43" xfId="1" applyNumberFormat="1" applyFont="1" applyFill="1" applyBorder="1" applyAlignment="1" applyProtection="1">
      <alignment horizontal="center" vertical="center" shrinkToFit="1"/>
    </xf>
    <xf numFmtId="0" fontId="33" fillId="0" borderId="1" xfId="3" applyFont="1" applyBorder="1" applyAlignment="1" applyProtection="1">
      <alignment horizontal="center" vertical="center" shrinkToFit="1"/>
    </xf>
    <xf numFmtId="1" fontId="37" fillId="0" borderId="1" xfId="1" applyNumberFormat="1" applyFont="1" applyBorder="1" applyAlignment="1" applyProtection="1">
      <alignment horizontal="center" vertical="center"/>
      <protection locked="0"/>
    </xf>
    <xf numFmtId="1" fontId="37" fillId="0" borderId="1" xfId="0" applyNumberFormat="1" applyFont="1" applyBorder="1" applyAlignment="1" applyProtection="1">
      <alignment horizontal="center" vertical="center"/>
      <protection locked="0"/>
    </xf>
    <xf numFmtId="165" fontId="32" fillId="6" borderId="15" xfId="0" applyNumberFormat="1" applyFont="1" applyFill="1" applyBorder="1" applyAlignment="1" applyProtection="1">
      <alignment horizontal="center" vertical="center" shrinkToFit="1"/>
    </xf>
    <xf numFmtId="165" fontId="18" fillId="3" borderId="7" xfId="0" applyNumberFormat="1" applyFont="1" applyFill="1" applyBorder="1" applyAlignment="1" applyProtection="1">
      <alignment horizontal="center" vertical="center" shrinkToFit="1"/>
    </xf>
    <xf numFmtId="168" fontId="15" fillId="0" borderId="0" xfId="1" applyFont="1" applyFill="1" applyBorder="1" applyAlignment="1" applyProtection="1">
      <alignment horizontal="left"/>
    </xf>
    <xf numFmtId="165" fontId="18" fillId="5" borderId="19" xfId="3" applyNumberFormat="1" applyFont="1" applyFill="1" applyBorder="1" applyAlignment="1" applyProtection="1">
      <alignment horizontal="center" vertical="center" shrinkToFit="1"/>
    </xf>
    <xf numFmtId="1" fontId="47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vertical="center"/>
    </xf>
    <xf numFmtId="165" fontId="32" fillId="6" borderId="7" xfId="3" applyNumberFormat="1" applyFont="1" applyFill="1" applyBorder="1" applyAlignment="1" applyProtection="1">
      <alignment horizontal="center" vertical="center" shrinkToFit="1"/>
    </xf>
    <xf numFmtId="168" fontId="20" fillId="0" borderId="0" xfId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/>
    <xf numFmtId="0" fontId="0" fillId="0" borderId="0" xfId="0" applyFont="1" applyFill="1" applyBorder="1" applyAlignment="1"/>
    <xf numFmtId="168" fontId="33" fillId="3" borderId="20" xfId="1" applyNumberFormat="1" applyFont="1" applyFill="1" applyBorder="1" applyAlignment="1" applyProtection="1">
      <alignment vertical="center"/>
    </xf>
    <xf numFmtId="1" fontId="33" fillId="3" borderId="23" xfId="1" applyNumberFormat="1" applyFont="1" applyFill="1" applyBorder="1" applyAlignment="1" applyProtection="1">
      <alignment horizontal="center" vertical="center"/>
      <protection locked="0"/>
    </xf>
    <xf numFmtId="1" fontId="33" fillId="3" borderId="23" xfId="0" applyNumberFormat="1" applyFont="1" applyFill="1" applyBorder="1" applyAlignment="1" applyProtection="1">
      <alignment horizontal="center" vertical="center"/>
      <protection locked="0"/>
    </xf>
    <xf numFmtId="1" fontId="34" fillId="3" borderId="23" xfId="0" applyNumberFormat="1" applyFont="1" applyFill="1" applyBorder="1" applyAlignment="1" applyProtection="1">
      <alignment horizontal="center" vertical="center" shrinkToFit="1"/>
    </xf>
    <xf numFmtId="169" fontId="33" fillId="3" borderId="25" xfId="1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 shrinkToFit="1"/>
    </xf>
    <xf numFmtId="165" fontId="18" fillId="5" borderId="22" xfId="3" applyNumberFormat="1" applyFont="1" applyFill="1" applyBorder="1" applyAlignment="1" applyProtection="1">
      <alignment horizontal="center" vertical="center" shrinkToFit="1"/>
    </xf>
    <xf numFmtId="0" fontId="33" fillId="3" borderId="23" xfId="3" applyFont="1" applyFill="1" applyBorder="1" applyAlignment="1" applyProtection="1">
      <alignment horizontal="left" vertical="center" shrinkToFit="1"/>
    </xf>
    <xf numFmtId="0" fontId="33" fillId="3" borderId="23" xfId="3" applyFont="1" applyFill="1" applyBorder="1" applyAlignment="1" applyProtection="1">
      <alignment horizontal="center" vertical="center" shrinkToFit="1"/>
    </xf>
    <xf numFmtId="168" fontId="37" fillId="3" borderId="23" xfId="1" applyNumberFormat="1" applyFont="1" applyFill="1" applyBorder="1" applyAlignment="1" applyProtection="1">
      <alignment horizontal="left" vertical="center"/>
    </xf>
    <xf numFmtId="165" fontId="18" fillId="5" borderId="20" xfId="0" applyNumberFormat="1" applyFont="1" applyFill="1" applyBorder="1" applyAlignment="1" applyProtection="1">
      <alignment horizontal="center" vertical="center" shrinkToFit="1"/>
    </xf>
    <xf numFmtId="0" fontId="33" fillId="3" borderId="20" xfId="0" applyFont="1" applyFill="1" applyBorder="1" applyAlignment="1" applyProtection="1">
      <alignment vertical="center" shrinkToFit="1"/>
    </xf>
    <xf numFmtId="1" fontId="37" fillId="3" borderId="20" xfId="0" applyNumberFormat="1" applyFont="1" applyFill="1" applyBorder="1" applyAlignment="1" applyProtection="1">
      <alignment horizontal="center" vertical="center"/>
      <protection locked="0"/>
    </xf>
    <xf numFmtId="165" fontId="18" fillId="3" borderId="19" xfId="0" applyNumberFormat="1" applyFont="1" applyFill="1" applyBorder="1" applyAlignment="1" applyProtection="1">
      <alignment horizontal="center" vertical="center"/>
    </xf>
    <xf numFmtId="0" fontId="33" fillId="3" borderId="20" xfId="0" applyFont="1" applyFill="1" applyBorder="1" applyAlignment="1" applyProtection="1">
      <alignment horizontal="center" vertical="center"/>
    </xf>
    <xf numFmtId="165" fontId="11" fillId="5" borderId="0" xfId="0" applyNumberFormat="1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left" vertical="center" shrinkToFit="1"/>
    </xf>
    <xf numFmtId="0" fontId="20" fillId="3" borderId="0" xfId="0" applyFont="1" applyFill="1" applyBorder="1" applyAlignment="1" applyProtection="1">
      <alignment horizontal="center" vertical="center" shrinkToFit="1"/>
    </xf>
    <xf numFmtId="168" fontId="20" fillId="3" borderId="0" xfId="1" applyNumberFormat="1" applyFont="1" applyFill="1" applyBorder="1" applyAlignment="1" applyProtection="1">
      <alignment horizontal="left" vertical="center" shrinkToFit="1"/>
    </xf>
    <xf numFmtId="165" fontId="39" fillId="3" borderId="7" xfId="0" applyNumberFormat="1" applyFont="1" applyFill="1" applyBorder="1" applyAlignment="1" applyProtection="1">
      <alignment horizontal="center" vertical="center"/>
    </xf>
    <xf numFmtId="165" fontId="39" fillId="2" borderId="28" xfId="0" applyNumberFormat="1" applyFont="1" applyFill="1" applyBorder="1" applyAlignment="1" applyProtection="1">
      <alignment horizontal="center" vertical="center"/>
    </xf>
    <xf numFmtId="0" fontId="37" fillId="2" borderId="4" xfId="0" applyFont="1" applyFill="1" applyBorder="1" applyAlignment="1" applyProtection="1">
      <alignment horizontal="left" vertical="center" shrinkToFit="1"/>
    </xf>
    <xf numFmtId="0" fontId="37" fillId="2" borderId="4" xfId="0" applyFont="1" applyFill="1" applyBorder="1" applyAlignment="1" applyProtection="1">
      <alignment horizontal="center" vertical="center"/>
    </xf>
    <xf numFmtId="168" fontId="37" fillId="2" borderId="4" xfId="1" applyNumberFormat="1" applyFont="1" applyFill="1" applyBorder="1" applyAlignment="1" applyProtection="1">
      <alignment vertical="center"/>
    </xf>
    <xf numFmtId="1" fontId="34" fillId="2" borderId="4" xfId="0" applyNumberFormat="1" applyFont="1" applyFill="1" applyBorder="1" applyAlignment="1" applyProtection="1">
      <alignment horizontal="center" vertical="center" shrinkToFit="1"/>
    </xf>
    <xf numFmtId="166" fontId="33" fillId="2" borderId="41" xfId="1" applyNumberFormat="1" applyFont="1" applyFill="1" applyBorder="1" applyAlignment="1" applyProtection="1">
      <alignment horizontal="center" vertical="center" shrinkToFit="1"/>
    </xf>
    <xf numFmtId="165" fontId="18" fillId="6" borderId="19" xfId="0" applyNumberFormat="1" applyFont="1" applyFill="1" applyBorder="1" applyAlignment="1" applyProtection="1">
      <alignment horizontal="center" vertical="center" shrinkToFit="1"/>
    </xf>
    <xf numFmtId="165" fontId="32" fillId="5" borderId="12" xfId="3" applyNumberFormat="1" applyFont="1" applyFill="1" applyBorder="1" applyAlignment="1" applyProtection="1">
      <alignment horizontal="center" vertical="center" shrinkToFit="1"/>
    </xf>
    <xf numFmtId="168" fontId="33" fillId="0" borderId="13" xfId="1" applyNumberFormat="1" applyFont="1" applyFill="1" applyBorder="1" applyAlignment="1" applyProtection="1">
      <alignment horizontal="left" vertical="center" shrinkToFit="1"/>
    </xf>
    <xf numFmtId="1" fontId="33" fillId="3" borderId="13" xfId="3" applyNumberFormat="1" applyFont="1" applyFill="1" applyBorder="1" applyAlignment="1" applyProtection="1">
      <alignment horizontal="center" vertical="center" shrinkToFit="1"/>
      <protection locked="0"/>
    </xf>
    <xf numFmtId="165" fontId="32" fillId="5" borderId="19" xfId="3" applyNumberFormat="1" applyFont="1" applyFill="1" applyBorder="1" applyAlignment="1" applyProtection="1">
      <alignment horizontal="center" vertical="center" shrinkToFit="1"/>
    </xf>
    <xf numFmtId="165" fontId="18" fillId="5" borderId="19" xfId="0" applyNumberFormat="1" applyFont="1" applyFill="1" applyBorder="1" applyAlignment="1" applyProtection="1">
      <alignment horizontal="center" vertical="center" shrinkToFit="1"/>
    </xf>
    <xf numFmtId="165" fontId="39" fillId="3" borderId="47" xfId="0" applyNumberFormat="1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 applyProtection="1">
      <alignment horizontal="left" vertical="center" shrinkToFit="1"/>
    </xf>
    <xf numFmtId="0" fontId="37" fillId="3" borderId="0" xfId="0" applyFont="1" applyFill="1" applyBorder="1" applyAlignment="1" applyProtection="1">
      <alignment horizontal="center" vertical="center"/>
    </xf>
    <xf numFmtId="168" fontId="37" fillId="3" borderId="0" xfId="1" applyNumberFormat="1" applyFont="1" applyFill="1" applyBorder="1" applyAlignment="1" applyProtection="1">
      <alignment vertical="center"/>
    </xf>
    <xf numFmtId="1" fontId="37" fillId="3" borderId="0" xfId="1" applyNumberFormat="1" applyFont="1" applyFill="1" applyBorder="1" applyAlignment="1" applyProtection="1">
      <alignment horizontal="center" vertical="center"/>
      <protection locked="0"/>
    </xf>
    <xf numFmtId="1" fontId="37" fillId="3" borderId="0" xfId="0" applyNumberFormat="1" applyFont="1" applyFill="1" applyBorder="1" applyAlignment="1" applyProtection="1">
      <alignment horizontal="center" vertical="center"/>
      <protection locked="0"/>
    </xf>
    <xf numFmtId="1" fontId="34" fillId="3" borderId="0" xfId="0" applyNumberFormat="1" applyFont="1" applyFill="1" applyBorder="1" applyAlignment="1" applyProtection="1">
      <alignment horizontal="center" vertical="center" shrinkToFit="1"/>
    </xf>
    <xf numFmtId="166" fontId="37" fillId="3" borderId="0" xfId="1" applyNumberFormat="1" applyFont="1" applyFill="1" applyBorder="1" applyAlignment="1" applyProtection="1">
      <alignment horizontal="center" vertical="center" shrinkToFit="1"/>
    </xf>
    <xf numFmtId="165" fontId="39" fillId="3" borderId="0" xfId="0" applyNumberFormat="1" applyFont="1" applyFill="1" applyBorder="1" applyAlignment="1" applyProtection="1">
      <alignment horizontal="center" vertical="center"/>
    </xf>
    <xf numFmtId="166" fontId="37" fillId="3" borderId="43" xfId="1" applyNumberFormat="1" applyFont="1" applyFill="1" applyBorder="1" applyAlignment="1" applyProtection="1">
      <alignment horizontal="center" vertical="center" shrinkToFit="1"/>
    </xf>
    <xf numFmtId="165" fontId="39" fillId="3" borderId="22" xfId="0" applyNumberFormat="1" applyFont="1" applyFill="1" applyBorder="1" applyAlignment="1" applyProtection="1">
      <alignment horizontal="center" vertical="center"/>
    </xf>
    <xf numFmtId="0" fontId="37" fillId="3" borderId="23" xfId="0" applyFont="1" applyFill="1" applyBorder="1" applyAlignment="1" applyProtection="1">
      <alignment horizontal="left" vertical="center" shrinkToFit="1"/>
    </xf>
    <xf numFmtId="0" fontId="37" fillId="3" borderId="23" xfId="0" applyFont="1" applyFill="1" applyBorder="1" applyAlignment="1" applyProtection="1">
      <alignment horizontal="center" vertical="center"/>
    </xf>
    <xf numFmtId="168" fontId="37" fillId="3" borderId="23" xfId="1" applyNumberFormat="1" applyFont="1" applyFill="1" applyBorder="1" applyAlignment="1" applyProtection="1">
      <alignment vertical="center"/>
    </xf>
    <xf numFmtId="1" fontId="37" fillId="3" borderId="23" xfId="1" applyNumberFormat="1" applyFont="1" applyFill="1" applyBorder="1" applyAlignment="1" applyProtection="1">
      <alignment horizontal="center" vertical="center"/>
      <protection locked="0"/>
    </xf>
    <xf numFmtId="1" fontId="37" fillId="3" borderId="23" xfId="0" applyNumberFormat="1" applyFont="1" applyFill="1" applyBorder="1" applyAlignment="1" applyProtection="1">
      <alignment horizontal="center" vertical="center"/>
      <protection locked="0"/>
    </xf>
    <xf numFmtId="166" fontId="37" fillId="3" borderId="25" xfId="1" applyNumberFormat="1" applyFont="1" applyFill="1" applyBorder="1" applyAlignment="1" applyProtection="1">
      <alignment horizontal="center" vertical="center" shrinkToFit="1"/>
    </xf>
    <xf numFmtId="166" fontId="37" fillId="3" borderId="47" xfId="1" applyNumberFormat="1" applyFont="1" applyFill="1" applyBorder="1" applyAlignment="1" applyProtection="1">
      <alignment horizontal="center" vertical="center" shrinkToFit="1"/>
    </xf>
    <xf numFmtId="165" fontId="18" fillId="3" borderId="1" xfId="0" applyNumberFormat="1" applyFont="1" applyFill="1" applyBorder="1" applyAlignment="1" applyProtection="1">
      <alignment horizontal="center" vertical="center" shrinkToFit="1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166" fontId="37" fillId="3" borderId="5" xfId="1" applyNumberFormat="1" applyFont="1" applyFill="1" applyBorder="1" applyAlignment="1" applyProtection="1">
      <alignment horizontal="center" vertical="center" shrinkToFit="1"/>
    </xf>
    <xf numFmtId="165" fontId="32" fillId="3" borderId="12" xfId="0" applyNumberFormat="1" applyFont="1" applyFill="1" applyBorder="1" applyAlignment="1" applyProtection="1">
      <alignment horizontal="center" vertical="center" shrinkToFit="1"/>
    </xf>
    <xf numFmtId="0" fontId="33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1" fontId="34" fillId="3" borderId="13" xfId="0" applyNumberFormat="1" applyFont="1" applyFill="1" applyBorder="1" applyAlignment="1" applyProtection="1">
      <alignment horizontal="center" vertical="center"/>
    </xf>
    <xf numFmtId="166" fontId="37" fillId="3" borderId="14" xfId="1" applyNumberFormat="1" applyFont="1" applyFill="1" applyBorder="1" applyAlignment="1" applyProtection="1">
      <alignment horizontal="center" vertical="center"/>
    </xf>
    <xf numFmtId="165" fontId="18" fillId="2" borderId="1" xfId="0" applyNumberFormat="1" applyFont="1" applyFill="1" applyBorder="1" applyAlignment="1" applyProtection="1">
      <alignment horizontal="center" vertical="center" shrinkToFit="1"/>
    </xf>
    <xf numFmtId="0" fontId="33" fillId="2" borderId="1" xfId="0" applyFont="1" applyFill="1" applyBorder="1" applyAlignment="1">
      <alignment vertical="center"/>
    </xf>
    <xf numFmtId="166" fontId="37" fillId="2" borderId="5" xfId="1" applyNumberFormat="1" applyFont="1" applyFill="1" applyBorder="1" applyAlignment="1" applyProtection="1">
      <alignment horizontal="center" vertical="center" shrinkToFit="1"/>
    </xf>
    <xf numFmtId="1" fontId="34" fillId="2" borderId="1" xfId="0" applyNumberFormat="1" applyFont="1" applyFill="1" applyBorder="1" applyAlignment="1" applyProtection="1">
      <alignment horizontal="center" vertical="center"/>
    </xf>
    <xf numFmtId="166" fontId="37" fillId="2" borderId="16" xfId="1" applyNumberFormat="1" applyFont="1" applyFill="1" applyBorder="1" applyAlignment="1" applyProtection="1">
      <alignment horizontal="center" vertical="center"/>
    </xf>
    <xf numFmtId="1" fontId="34" fillId="3" borderId="1" xfId="0" applyNumberFormat="1" applyFont="1" applyFill="1" applyBorder="1" applyAlignment="1" applyProtection="1">
      <alignment horizontal="center" vertical="center"/>
    </xf>
    <xf numFmtId="166" fontId="37" fillId="3" borderId="16" xfId="1" applyNumberFormat="1" applyFont="1" applyFill="1" applyBorder="1" applyAlignment="1" applyProtection="1">
      <alignment horizontal="center" vertical="center"/>
    </xf>
    <xf numFmtId="165" fontId="18" fillId="2" borderId="20" xfId="0" applyNumberFormat="1" applyFont="1" applyFill="1" applyBorder="1" applyAlignment="1" applyProtection="1">
      <alignment horizontal="center" vertical="center" shrinkToFit="1"/>
    </xf>
    <xf numFmtId="0" fontId="33" fillId="2" borderId="20" xfId="0" applyFont="1" applyFill="1" applyBorder="1" applyAlignment="1">
      <alignment vertical="center"/>
    </xf>
    <xf numFmtId="0" fontId="33" fillId="2" borderId="20" xfId="0" applyFont="1" applyFill="1" applyBorder="1" applyAlignment="1">
      <alignment horizontal="center" vertical="center"/>
    </xf>
    <xf numFmtId="166" fontId="37" fillId="2" borderId="43" xfId="1" applyNumberFormat="1" applyFont="1" applyFill="1" applyBorder="1" applyAlignment="1" applyProtection="1">
      <alignment horizontal="center" vertical="center" shrinkToFit="1"/>
    </xf>
    <xf numFmtId="1" fontId="34" fillId="2" borderId="20" xfId="0" applyNumberFormat="1" applyFont="1" applyFill="1" applyBorder="1" applyAlignment="1" applyProtection="1">
      <alignment horizontal="center" vertical="center"/>
    </xf>
    <xf numFmtId="166" fontId="37" fillId="2" borderId="21" xfId="1" applyNumberFormat="1" applyFont="1" applyFill="1" applyBorder="1" applyAlignment="1" applyProtection="1">
      <alignment horizontal="center" vertical="center"/>
    </xf>
    <xf numFmtId="0" fontId="15" fillId="0" borderId="13" xfId="0" applyFont="1" applyBorder="1" applyAlignment="1">
      <alignment vertical="center"/>
    </xf>
    <xf numFmtId="166" fontId="37" fillId="3" borderId="14" xfId="1" applyNumberFormat="1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>
      <alignment vertical="center"/>
    </xf>
    <xf numFmtId="166" fontId="37" fillId="2" borderId="16" xfId="1" applyNumberFormat="1" applyFont="1" applyFill="1" applyBorder="1" applyAlignment="1" applyProtection="1">
      <alignment horizontal="center" vertical="center" shrinkToFit="1"/>
    </xf>
    <xf numFmtId="0" fontId="15" fillId="0" borderId="1" xfId="0" applyFont="1" applyBorder="1" applyAlignment="1">
      <alignment vertical="center"/>
    </xf>
    <xf numFmtId="166" fontId="37" fillId="3" borderId="16" xfId="1" applyNumberFormat="1" applyFont="1" applyFill="1" applyBorder="1" applyAlignment="1" applyProtection="1">
      <alignment horizontal="center" vertical="center" shrinkToFit="1"/>
    </xf>
    <xf numFmtId="0" fontId="15" fillId="2" borderId="20" xfId="0" applyFont="1" applyFill="1" applyBorder="1" applyAlignment="1">
      <alignment vertical="center"/>
    </xf>
    <xf numFmtId="166" fontId="37" fillId="2" borderId="21" xfId="1" applyNumberFormat="1" applyFont="1" applyFill="1" applyBorder="1" applyAlignment="1" applyProtection="1">
      <alignment horizontal="center" vertical="center" shrinkToFit="1"/>
    </xf>
    <xf numFmtId="165" fontId="18" fillId="3" borderId="52" xfId="0" applyNumberFormat="1" applyFont="1" applyFill="1" applyBorder="1" applyAlignment="1" applyProtection="1">
      <alignment horizontal="center" vertical="center"/>
    </xf>
    <xf numFmtId="0" fontId="33" fillId="3" borderId="13" xfId="0" applyFont="1" applyFill="1" applyBorder="1" applyAlignment="1" applyProtection="1">
      <alignment horizontal="center" vertical="center"/>
    </xf>
    <xf numFmtId="168" fontId="33" fillId="3" borderId="13" xfId="1" applyNumberFormat="1" applyFont="1" applyFill="1" applyBorder="1" applyAlignment="1" applyProtection="1">
      <alignment horizontal="left" vertical="center"/>
    </xf>
    <xf numFmtId="165" fontId="18" fillId="2" borderId="15" xfId="0" applyNumberFormat="1" applyFont="1" applyFill="1" applyBorder="1" applyAlignment="1" applyProtection="1">
      <alignment horizontal="center" vertical="center"/>
    </xf>
    <xf numFmtId="168" fontId="33" fillId="2" borderId="1" xfId="1" applyNumberFormat="1" applyFont="1" applyFill="1" applyBorder="1" applyAlignment="1" applyProtection="1">
      <alignment vertical="center"/>
    </xf>
    <xf numFmtId="165" fontId="18" fillId="3" borderId="53" xfId="0" applyNumberFormat="1" applyFont="1" applyFill="1" applyBorder="1" applyAlignment="1" applyProtection="1">
      <alignment horizontal="center" vertical="center"/>
    </xf>
    <xf numFmtId="168" fontId="33" fillId="3" borderId="20" xfId="1" applyNumberFormat="1" applyFont="1" applyFill="1" applyBorder="1" applyAlignment="1" applyProtection="1">
      <alignment horizontal="left" vertical="center"/>
    </xf>
    <xf numFmtId="1" fontId="34" fillId="3" borderId="20" xfId="0" applyNumberFormat="1" applyFont="1" applyFill="1" applyBorder="1" applyAlignment="1" applyProtection="1">
      <alignment horizontal="center" vertical="center"/>
    </xf>
    <xf numFmtId="166" fontId="37" fillId="3" borderId="21" xfId="1" applyNumberFormat="1" applyFont="1" applyFill="1" applyBorder="1" applyAlignment="1" applyProtection="1">
      <alignment horizontal="center" vertical="center"/>
    </xf>
    <xf numFmtId="165" fontId="18" fillId="2" borderId="19" xfId="3" applyNumberFormat="1" applyFont="1" applyFill="1" applyBorder="1" applyAlignment="1" applyProtection="1">
      <alignment horizontal="center" vertical="center" shrinkToFit="1"/>
    </xf>
    <xf numFmtId="165" fontId="18" fillId="3" borderId="12" xfId="3" applyNumberFormat="1" applyFont="1" applyFill="1" applyBorder="1" applyAlignment="1" applyProtection="1">
      <alignment horizontal="center" vertical="center" shrinkToFit="1"/>
    </xf>
    <xf numFmtId="1" fontId="37" fillId="2" borderId="20" xfId="1" applyNumberFormat="1" applyFont="1" applyFill="1" applyBorder="1" applyAlignment="1" applyProtection="1">
      <alignment horizontal="center" vertical="center"/>
      <protection locked="0"/>
    </xf>
    <xf numFmtId="1" fontId="37" fillId="2" borderId="20" xfId="0" applyNumberFormat="1" applyFont="1" applyFill="1" applyBorder="1" applyAlignment="1" applyProtection="1">
      <alignment horizontal="center" vertical="center"/>
      <protection locked="0"/>
    </xf>
    <xf numFmtId="165" fontId="18" fillId="3" borderId="28" xfId="3" applyNumberFormat="1" applyFont="1" applyFill="1" applyBorder="1" applyAlignment="1" applyProtection="1">
      <alignment horizontal="center" vertical="center" shrinkToFit="1"/>
    </xf>
    <xf numFmtId="0" fontId="33" fillId="3" borderId="4" xfId="3" applyFont="1" applyFill="1" applyBorder="1" applyAlignment="1" applyProtection="1">
      <alignment horizontal="left" vertical="center"/>
    </xf>
    <xf numFmtId="168" fontId="33" fillId="3" borderId="4" xfId="1" applyNumberFormat="1" applyFont="1" applyFill="1" applyBorder="1" applyAlignment="1" applyProtection="1">
      <alignment horizontal="left" vertical="center" shrinkToFit="1"/>
    </xf>
    <xf numFmtId="169" fontId="33" fillId="3" borderId="41" xfId="1" applyNumberFormat="1" applyFont="1" applyFill="1" applyBorder="1" applyAlignment="1" applyProtection="1">
      <alignment horizontal="center" vertical="center" shrinkToFit="1"/>
    </xf>
    <xf numFmtId="0" fontId="33" fillId="2" borderId="20" xfId="3" applyFont="1" applyFill="1" applyBorder="1" applyAlignment="1" applyProtection="1">
      <alignment horizontal="left" vertical="center"/>
    </xf>
    <xf numFmtId="0" fontId="33" fillId="3" borderId="13" xfId="3" applyFont="1" applyFill="1" applyBorder="1" applyAlignment="1" applyProtection="1">
      <alignment horizontal="left" vertical="center"/>
    </xf>
    <xf numFmtId="165" fontId="18" fillId="6" borderId="26" xfId="0" applyNumberFormat="1" applyFont="1" applyFill="1" applyBorder="1" applyAlignment="1" applyProtection="1">
      <alignment horizontal="center" vertical="center" shrinkToFit="1"/>
    </xf>
    <xf numFmtId="165" fontId="18" fillId="5" borderId="42" xfId="0" applyNumberFormat="1" applyFont="1" applyFill="1" applyBorder="1" applyAlignment="1" applyProtection="1">
      <alignment horizontal="center" vertical="center" shrinkToFit="1"/>
    </xf>
    <xf numFmtId="168" fontId="33" fillId="3" borderId="36" xfId="1" applyNumberFormat="1" applyFont="1" applyFill="1" applyBorder="1" applyAlignment="1" applyProtection="1">
      <alignment horizontal="left" vertical="center" shrinkToFit="1"/>
    </xf>
    <xf numFmtId="1" fontId="33" fillId="3" borderId="36" xfId="1" applyNumberFormat="1" applyFont="1" applyFill="1" applyBorder="1" applyAlignment="1" applyProtection="1">
      <alignment horizontal="center" vertical="center" shrinkToFit="1"/>
      <protection locked="0"/>
    </xf>
    <xf numFmtId="165" fontId="32" fillId="2" borderId="12" xfId="3" applyNumberFormat="1" applyFont="1" applyFill="1" applyBorder="1" applyAlignment="1" applyProtection="1">
      <alignment horizontal="center" vertical="center" shrinkToFit="1"/>
    </xf>
    <xf numFmtId="0" fontId="33" fillId="2" borderId="13" xfId="3" applyFont="1" applyFill="1" applyBorder="1" applyAlignment="1" applyProtection="1">
      <alignment horizontal="left" vertical="center"/>
    </xf>
    <xf numFmtId="0" fontId="33" fillId="2" borderId="13" xfId="3" applyFont="1" applyFill="1" applyBorder="1" applyAlignment="1" applyProtection="1">
      <alignment horizontal="center" vertical="center" shrinkToFit="1"/>
    </xf>
    <xf numFmtId="168" fontId="33" fillId="2" borderId="13" xfId="1" applyNumberFormat="1" applyFont="1" applyFill="1" applyBorder="1" applyAlignment="1" applyProtection="1">
      <alignment vertical="center" shrinkToFit="1"/>
    </xf>
    <xf numFmtId="1" fontId="33" fillId="2" borderId="13" xfId="1" applyNumberFormat="1" applyFont="1" applyFill="1" applyBorder="1" applyAlignment="1" applyProtection="1">
      <alignment horizontal="center" vertical="center" shrinkToFit="1"/>
      <protection locked="0"/>
    </xf>
    <xf numFmtId="1" fontId="34" fillId="2" borderId="13" xfId="0" applyNumberFormat="1" applyFont="1" applyFill="1" applyBorder="1" applyAlignment="1" applyProtection="1">
      <alignment horizontal="center" vertical="center" shrinkToFit="1"/>
    </xf>
    <xf numFmtId="166" fontId="33" fillId="2" borderId="14" xfId="1" applyNumberFormat="1" applyFont="1" applyFill="1" applyBorder="1" applyAlignment="1" applyProtection="1">
      <alignment horizontal="center" vertical="center" shrinkToFit="1"/>
    </xf>
    <xf numFmtId="0" fontId="33" fillId="2" borderId="1" xfId="3" applyFont="1" applyFill="1" applyBorder="1" applyAlignment="1" applyProtection="1">
      <alignment horizontal="left" wrapText="1" shrinkToFi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34" fillId="3" borderId="10" xfId="0" applyNumberFormat="1" applyFont="1" applyFill="1" applyBorder="1" applyAlignment="1" applyProtection="1">
      <alignment horizontal="center" vertical="center"/>
    </xf>
    <xf numFmtId="165" fontId="51" fillId="4" borderId="12" xfId="3" applyNumberFormat="1" applyFont="1" applyFill="1" applyBorder="1" applyAlignment="1" applyProtection="1">
      <alignment horizontal="center" vertical="center" wrapText="1"/>
    </xf>
    <xf numFmtId="1" fontId="51" fillId="4" borderId="13" xfId="3" applyNumberFormat="1" applyFont="1" applyFill="1" applyBorder="1" applyAlignment="1" applyProtection="1">
      <alignment horizontal="center" vertical="center" wrapText="1"/>
    </xf>
    <xf numFmtId="1" fontId="52" fillId="3" borderId="15" xfId="0" applyNumberFormat="1" applyFont="1" applyFill="1" applyBorder="1" applyAlignment="1" applyProtection="1">
      <alignment horizontal="center" vertical="center" shrinkToFit="1"/>
    </xf>
    <xf numFmtId="0" fontId="22" fillId="2" borderId="1" xfId="0" applyFont="1" applyFill="1" applyBorder="1" applyAlignment="1" applyProtection="1">
      <alignment horizontal="right" vertical="center" shrinkToFit="1"/>
    </xf>
    <xf numFmtId="1" fontId="52" fillId="3" borderId="1" xfId="0" applyNumberFormat="1" applyFont="1" applyFill="1" applyBorder="1" applyAlignment="1" applyProtection="1">
      <alignment horizontal="center" vertical="center" shrinkToFit="1"/>
    </xf>
    <xf numFmtId="166" fontId="4" fillId="0" borderId="0" xfId="0" applyNumberFormat="1" applyFont="1" applyFill="1"/>
    <xf numFmtId="0" fontId="22" fillId="2" borderId="1" xfId="0" applyFont="1" applyFill="1" applyBorder="1" applyAlignment="1" applyProtection="1">
      <alignment horizontal="right" vertical="center" wrapText="1" shrinkToFit="1"/>
    </xf>
    <xf numFmtId="1" fontId="52" fillId="3" borderId="4" xfId="0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Border="1" applyAlignment="1" applyProtection="1">
      <alignment horizontal="center" vertical="center"/>
    </xf>
    <xf numFmtId="37" fontId="7" fillId="3" borderId="24" xfId="1" applyNumberFormat="1" applyFont="1" applyFill="1" applyBorder="1" applyAlignment="1" applyProtection="1">
      <alignment horizontal="center" vertical="center"/>
    </xf>
    <xf numFmtId="165" fontId="3" fillId="0" borderId="55" xfId="0" applyNumberFormat="1" applyFont="1" applyBorder="1"/>
    <xf numFmtId="168" fontId="0" fillId="0" borderId="0" xfId="0" applyNumberFormat="1" applyAlignment="1"/>
    <xf numFmtId="1" fontId="0" fillId="0" borderId="0" xfId="0" applyNumberFormat="1"/>
    <xf numFmtId="166" fontId="0" fillId="0" borderId="0" xfId="0" applyNumberFormat="1" applyAlignment="1">
      <alignment horizontal="center"/>
    </xf>
    <xf numFmtId="0" fontId="15" fillId="3" borderId="20" xfId="3" applyFont="1" applyFill="1" applyBorder="1" applyAlignment="1" applyProtection="1">
      <alignment horizontal="left" vertical="center" wrapText="1" shrinkToFit="1"/>
    </xf>
    <xf numFmtId="0" fontId="8" fillId="2" borderId="10" xfId="0" applyFont="1" applyFill="1" applyBorder="1" applyAlignment="1">
      <alignment horizontal="right" vertical="top" wrapText="1" shrinkToFit="1"/>
    </xf>
    <xf numFmtId="165" fontId="32" fillId="5" borderId="57" xfId="0" applyNumberFormat="1" applyFont="1" applyFill="1" applyBorder="1" applyAlignment="1" applyProtection="1">
      <alignment horizontal="center" vertical="center" shrinkToFit="1"/>
    </xf>
    <xf numFmtId="0" fontId="33" fillId="3" borderId="58" xfId="0" applyFont="1" applyFill="1" applyBorder="1" applyAlignment="1" applyProtection="1">
      <alignment horizontal="center" vertical="center" shrinkToFit="1"/>
    </xf>
    <xf numFmtId="168" fontId="33" fillId="3" borderId="58" xfId="1" applyNumberFormat="1" applyFont="1" applyFill="1" applyBorder="1" applyAlignment="1" applyProtection="1">
      <alignment vertical="center" shrinkToFit="1"/>
    </xf>
    <xf numFmtId="1" fontId="33" fillId="3" borderId="58" xfId="1" applyNumberFormat="1" applyFont="1" applyFill="1" applyBorder="1" applyAlignment="1" applyProtection="1">
      <alignment horizontal="center" vertical="center" shrinkToFit="1"/>
      <protection locked="0"/>
    </xf>
    <xf numFmtId="1" fontId="34" fillId="3" borderId="58" xfId="0" applyNumberFormat="1" applyFont="1" applyFill="1" applyBorder="1" applyAlignment="1" applyProtection="1">
      <alignment horizontal="center" vertical="center" shrinkToFit="1"/>
    </xf>
    <xf numFmtId="166" fontId="33" fillId="3" borderId="59" xfId="1" applyNumberFormat="1" applyFont="1" applyFill="1" applyBorder="1" applyAlignment="1" applyProtection="1">
      <alignment horizontal="center" vertical="center" shrinkToFit="1"/>
    </xf>
    <xf numFmtId="165" fontId="18" fillId="2" borderId="57" xfId="0" applyNumberFormat="1" applyFont="1" applyFill="1" applyBorder="1" applyAlignment="1" applyProtection="1">
      <alignment horizontal="center" vertical="center" shrinkToFit="1"/>
    </xf>
    <xf numFmtId="0" fontId="18" fillId="2" borderId="58" xfId="0" applyFont="1" applyFill="1" applyBorder="1" applyAlignment="1" applyProtection="1">
      <alignment horizontal="left" vertical="center"/>
    </xf>
    <xf numFmtId="0" fontId="33" fillId="2" borderId="58" xfId="0" applyFont="1" applyFill="1" applyBorder="1" applyAlignment="1" applyProtection="1">
      <alignment horizontal="center" vertical="center" shrinkToFit="1"/>
    </xf>
    <xf numFmtId="168" fontId="33" fillId="2" borderId="58" xfId="1" applyNumberFormat="1" applyFont="1" applyFill="1" applyBorder="1" applyAlignment="1" applyProtection="1">
      <alignment vertical="center" shrinkToFit="1"/>
    </xf>
    <xf numFmtId="1" fontId="33" fillId="2" borderId="58" xfId="1" applyNumberFormat="1" applyFont="1" applyFill="1" applyBorder="1" applyAlignment="1" applyProtection="1">
      <alignment horizontal="center" vertical="center" shrinkToFit="1"/>
      <protection locked="0"/>
    </xf>
    <xf numFmtId="1" fontId="34" fillId="2" borderId="58" xfId="0" applyNumberFormat="1" applyFont="1" applyFill="1" applyBorder="1" applyAlignment="1" applyProtection="1">
      <alignment horizontal="center" vertical="center" shrinkToFit="1"/>
    </xf>
    <xf numFmtId="166" fontId="33" fillId="2" borderId="59" xfId="1" applyNumberFormat="1" applyFont="1" applyFill="1" applyBorder="1" applyAlignment="1" applyProtection="1">
      <alignment horizontal="center" vertical="center" shrinkToFit="1"/>
    </xf>
    <xf numFmtId="0" fontId="33" fillId="3" borderId="58" xfId="0" applyFont="1" applyFill="1" applyBorder="1" applyAlignment="1" applyProtection="1">
      <alignment horizontal="left" vertical="center"/>
    </xf>
    <xf numFmtId="165" fontId="32" fillId="2" borderId="57" xfId="3" applyNumberFormat="1" applyFont="1" applyFill="1" applyBorder="1" applyAlignment="1" applyProtection="1">
      <alignment horizontal="center" vertical="center" shrinkToFit="1"/>
    </xf>
    <xf numFmtId="0" fontId="33" fillId="2" borderId="58" xfId="3" applyFont="1" applyFill="1" applyBorder="1" applyAlignment="1" applyProtection="1">
      <alignment horizontal="left" vertical="center"/>
    </xf>
    <xf numFmtId="0" fontId="33" fillId="2" borderId="58" xfId="3" applyFont="1" applyFill="1" applyBorder="1" applyAlignment="1" applyProtection="1">
      <alignment horizontal="center" vertical="center" shrinkToFit="1"/>
    </xf>
    <xf numFmtId="0" fontId="33" fillId="2" borderId="58" xfId="0" applyFont="1" applyFill="1" applyBorder="1" applyAlignment="1" applyProtection="1">
      <alignment horizontal="left" vertical="center"/>
    </xf>
    <xf numFmtId="168" fontId="33" fillId="2" borderId="58" xfId="1" applyNumberFormat="1" applyFont="1" applyFill="1" applyBorder="1" applyAlignment="1" applyProtection="1">
      <alignment horizontal="left" vertical="center" shrinkToFit="1"/>
    </xf>
    <xf numFmtId="169" fontId="33" fillId="2" borderId="59" xfId="1" applyNumberFormat="1" applyFont="1" applyFill="1" applyBorder="1" applyAlignment="1" applyProtection="1">
      <alignment horizontal="center" vertical="center" shrinkToFit="1"/>
    </xf>
    <xf numFmtId="165" fontId="18" fillId="2" borderId="57" xfId="3" applyNumberFormat="1" applyFont="1" applyFill="1" applyBorder="1" applyAlignment="1" applyProtection="1">
      <alignment horizontal="center" vertical="center" shrinkToFit="1"/>
    </xf>
    <xf numFmtId="165" fontId="32" fillId="0" borderId="57" xfId="3" applyNumberFormat="1" applyFont="1" applyFill="1" applyBorder="1" applyAlignment="1" applyProtection="1">
      <alignment horizontal="center" vertical="center" shrinkToFit="1"/>
    </xf>
    <xf numFmtId="0" fontId="33" fillId="0" borderId="58" xfId="3" applyFont="1" applyFill="1" applyBorder="1" applyAlignment="1" applyProtection="1">
      <alignment horizontal="left" vertical="center"/>
    </xf>
    <xf numFmtId="0" fontId="33" fillId="0" borderId="58" xfId="3" applyFont="1" applyFill="1" applyBorder="1" applyAlignment="1" applyProtection="1">
      <alignment horizontal="center" vertical="center" shrinkToFit="1"/>
    </xf>
    <xf numFmtId="168" fontId="33" fillId="0" borderId="58" xfId="1" applyNumberFormat="1" applyFont="1" applyFill="1" applyBorder="1" applyAlignment="1" applyProtection="1">
      <alignment horizontal="left" vertical="center" shrinkToFit="1"/>
    </xf>
    <xf numFmtId="1" fontId="33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34" fillId="0" borderId="58" xfId="0" applyNumberFormat="1" applyFont="1" applyFill="1" applyBorder="1" applyAlignment="1" applyProtection="1">
      <alignment horizontal="center" vertical="center" shrinkToFit="1"/>
    </xf>
    <xf numFmtId="169" fontId="33" fillId="0" borderId="59" xfId="1" applyNumberFormat="1" applyFont="1" applyFill="1" applyBorder="1" applyAlignment="1" applyProtection="1">
      <alignment horizontal="center" vertical="center" shrinkToFit="1"/>
    </xf>
    <xf numFmtId="1" fontId="33" fillId="3" borderId="9" xfId="1" applyNumberFormat="1" applyFont="1" applyFill="1" applyBorder="1" applyAlignment="1" applyProtection="1">
      <alignment horizontal="center" vertical="center" shrinkToFit="1"/>
      <protection locked="0"/>
    </xf>
    <xf numFmtId="165" fontId="18" fillId="3" borderId="57" xfId="3" applyNumberFormat="1" applyFont="1" applyFill="1" applyBorder="1" applyAlignment="1" applyProtection="1">
      <alignment horizontal="center" vertical="center" shrinkToFit="1"/>
    </xf>
    <xf numFmtId="0" fontId="18" fillId="3" borderId="58" xfId="3" applyFont="1" applyFill="1" applyBorder="1" applyAlignment="1" applyProtection="1">
      <alignment horizontal="left" vertical="center"/>
    </xf>
    <xf numFmtId="0" fontId="33" fillId="3" borderId="58" xfId="3" applyFont="1" applyFill="1" applyBorder="1" applyAlignment="1" applyProtection="1">
      <alignment horizontal="center" vertical="center" shrinkToFit="1"/>
    </xf>
    <xf numFmtId="168" fontId="33" fillId="3" borderId="59" xfId="1" applyNumberFormat="1" applyFont="1" applyFill="1" applyBorder="1" applyAlignment="1" applyProtection="1">
      <alignment horizontal="left" vertical="center" shrinkToFit="1"/>
    </xf>
    <xf numFmtId="0" fontId="33" fillId="3" borderId="58" xfId="0" applyFont="1" applyFill="1" applyBorder="1" applyAlignment="1" applyProtection="1">
      <alignment horizontal="left" vertical="center" shrinkToFit="1"/>
    </xf>
    <xf numFmtId="165" fontId="18" fillId="5" borderId="57" xfId="0" applyNumberFormat="1" applyFont="1" applyFill="1" applyBorder="1" applyAlignment="1" applyProtection="1">
      <alignment horizontal="center" vertical="center" shrinkToFit="1"/>
    </xf>
    <xf numFmtId="168" fontId="33" fillId="3" borderId="58" xfId="1" applyNumberFormat="1" applyFont="1" applyFill="1" applyBorder="1" applyAlignment="1" applyProtection="1">
      <alignment horizontal="left" vertical="center" shrinkToFit="1"/>
    </xf>
    <xf numFmtId="169" fontId="33" fillId="3" borderId="59" xfId="1" applyNumberFormat="1" applyFont="1" applyFill="1" applyBorder="1" applyAlignment="1" applyProtection="1">
      <alignment horizontal="center" vertical="center" shrinkToFit="1"/>
    </xf>
    <xf numFmtId="0" fontId="33" fillId="5" borderId="58" xfId="0" applyFont="1" applyFill="1" applyBorder="1" applyAlignment="1" applyProtection="1">
      <alignment horizontal="left" vertical="center" shrinkToFit="1"/>
    </xf>
    <xf numFmtId="0" fontId="33" fillId="5" borderId="58" xfId="0" applyFont="1" applyFill="1" applyBorder="1" applyAlignment="1" applyProtection="1">
      <alignment horizontal="center" vertical="center" shrinkToFit="1"/>
    </xf>
    <xf numFmtId="168" fontId="33" fillId="5" borderId="58" xfId="1" applyNumberFormat="1" applyFont="1" applyFill="1" applyBorder="1" applyAlignment="1" applyProtection="1">
      <alignment vertical="center" shrinkToFit="1"/>
    </xf>
    <xf numFmtId="1" fontId="37" fillId="5" borderId="58" xfId="1" applyNumberFormat="1" applyFont="1" applyFill="1" applyBorder="1" applyAlignment="1" applyProtection="1">
      <alignment horizontal="center" vertical="center"/>
      <protection locked="0"/>
    </xf>
    <xf numFmtId="1" fontId="38" fillId="5" borderId="58" xfId="1" applyNumberFormat="1" applyFont="1" applyFill="1" applyBorder="1" applyAlignment="1" applyProtection="1">
      <alignment horizontal="center" vertical="center"/>
      <protection locked="0"/>
    </xf>
    <xf numFmtId="0" fontId="33" fillId="3" borderId="58" xfId="3" applyFont="1" applyFill="1" applyBorder="1" applyAlignment="1" applyProtection="1">
      <alignment horizontal="left" vertical="center" shrinkToFit="1"/>
    </xf>
    <xf numFmtId="1" fontId="37" fillId="3" borderId="58" xfId="1" applyNumberFormat="1" applyFont="1" applyFill="1" applyBorder="1" applyAlignment="1" applyProtection="1">
      <alignment horizontal="center" vertical="center"/>
      <protection locked="0"/>
    </xf>
    <xf numFmtId="165" fontId="39" fillId="0" borderId="57" xfId="0" applyNumberFormat="1" applyFont="1" applyBorder="1" applyAlignment="1">
      <alignment horizontal="center" vertical="center"/>
    </xf>
    <xf numFmtId="0" fontId="33" fillId="3" borderId="58" xfId="0" applyFont="1" applyFill="1" applyBorder="1" applyAlignment="1">
      <alignment horizontal="left" vertical="center" shrinkToFit="1"/>
    </xf>
    <xf numFmtId="0" fontId="33" fillId="3" borderId="58" xfId="0" applyFont="1" applyFill="1" applyBorder="1" applyAlignment="1">
      <alignment horizontal="center" vertical="center"/>
    </xf>
    <xf numFmtId="1" fontId="33" fillId="3" borderId="58" xfId="1" applyNumberFormat="1" applyFont="1" applyFill="1" applyBorder="1" applyAlignment="1" applyProtection="1">
      <alignment horizontal="center" vertical="center"/>
      <protection locked="0"/>
    </xf>
    <xf numFmtId="165" fontId="39" fillId="3" borderId="57" xfId="0" applyNumberFormat="1" applyFont="1" applyFill="1" applyBorder="1" applyAlignment="1">
      <alignment horizontal="center" vertical="center"/>
    </xf>
    <xf numFmtId="165" fontId="39" fillId="2" borderId="57" xfId="0" applyNumberFormat="1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left" vertical="center" shrinkToFit="1"/>
    </xf>
    <xf numFmtId="0" fontId="33" fillId="2" borderId="58" xfId="0" applyFont="1" applyFill="1" applyBorder="1" applyAlignment="1">
      <alignment horizontal="center" vertical="center"/>
    </xf>
    <xf numFmtId="168" fontId="33" fillId="2" borderId="58" xfId="1" applyNumberFormat="1" applyFont="1" applyFill="1" applyBorder="1" applyAlignment="1" applyProtection="1">
      <alignment vertical="center"/>
    </xf>
    <xf numFmtId="1" fontId="33" fillId="2" borderId="58" xfId="1" applyNumberFormat="1" applyFont="1" applyFill="1" applyBorder="1" applyAlignment="1" applyProtection="1">
      <alignment horizontal="center" vertical="center"/>
      <protection locked="0"/>
    </xf>
    <xf numFmtId="168" fontId="33" fillId="2" borderId="58" xfId="1" applyNumberFormat="1" applyFont="1" applyFill="1" applyBorder="1" applyAlignment="1" applyProtection="1">
      <alignment horizontal="left" vertical="center"/>
    </xf>
    <xf numFmtId="0" fontId="33" fillId="2" borderId="58" xfId="3" applyFont="1" applyFill="1" applyBorder="1" applyAlignment="1" applyProtection="1">
      <alignment horizontal="left" vertical="center" shrinkToFit="1"/>
    </xf>
    <xf numFmtId="165" fontId="32" fillId="5" borderId="57" xfId="3" applyNumberFormat="1" applyFont="1" applyFill="1" applyBorder="1" applyAlignment="1" applyProtection="1">
      <alignment horizontal="center" vertical="center" shrinkToFit="1"/>
    </xf>
    <xf numFmtId="165" fontId="32" fillId="0" borderId="61" xfId="0" applyNumberFormat="1" applyFont="1" applyFill="1" applyBorder="1" applyAlignment="1" applyProtection="1">
      <alignment horizontal="center" vertical="center" shrinkToFit="1"/>
    </xf>
    <xf numFmtId="0" fontId="33" fillId="0" borderId="62" xfId="0" applyFont="1" applyFill="1" applyBorder="1" applyAlignment="1" applyProtection="1">
      <alignment horizontal="left" vertical="center" shrinkToFit="1"/>
    </xf>
    <xf numFmtId="0" fontId="33" fillId="0" borderId="62" xfId="0" applyFont="1" applyFill="1" applyBorder="1" applyAlignment="1" applyProtection="1">
      <alignment horizontal="center" vertical="center" shrinkToFit="1"/>
    </xf>
    <xf numFmtId="168" fontId="33" fillId="0" borderId="62" xfId="1" applyNumberFormat="1" applyFont="1" applyFill="1" applyBorder="1" applyAlignment="1" applyProtection="1">
      <alignment vertical="center" shrinkToFit="1"/>
    </xf>
    <xf numFmtId="1" fontId="33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33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62" xfId="0" applyNumberFormat="1" applyFont="1" applyFill="1" applyBorder="1" applyAlignment="1" applyProtection="1">
      <alignment horizontal="center" vertical="center" shrinkToFit="1"/>
    </xf>
    <xf numFmtId="166" fontId="33" fillId="0" borderId="63" xfId="1" applyNumberFormat="1" applyFont="1" applyFill="1" applyBorder="1" applyAlignment="1" applyProtection="1">
      <alignment horizontal="center" vertical="center" shrinkToFit="1"/>
    </xf>
    <xf numFmtId="165" fontId="32" fillId="2" borderId="64" xfId="0" applyNumberFormat="1" applyFont="1" applyFill="1" applyBorder="1" applyAlignment="1" applyProtection="1">
      <alignment horizontal="center" vertical="center" shrinkToFit="1"/>
    </xf>
    <xf numFmtId="0" fontId="33" fillId="2" borderId="65" xfId="0" applyFont="1" applyFill="1" applyBorder="1" applyAlignment="1" applyProtection="1">
      <alignment horizontal="left" vertical="center" shrinkToFit="1"/>
    </xf>
    <xf numFmtId="0" fontId="33" fillId="2" borderId="65" xfId="0" applyFont="1" applyFill="1" applyBorder="1" applyAlignment="1" applyProtection="1">
      <alignment horizontal="center" vertical="center" shrinkToFit="1"/>
    </xf>
    <xf numFmtId="168" fontId="33" fillId="2" borderId="65" xfId="1" applyNumberFormat="1" applyFont="1" applyFill="1" applyBorder="1" applyAlignment="1" applyProtection="1">
      <alignment vertical="center" shrinkToFit="1"/>
    </xf>
    <xf numFmtId="1" fontId="33" fillId="2" borderId="65" xfId="1" applyNumberFormat="1" applyFont="1" applyFill="1" applyBorder="1" applyAlignment="1" applyProtection="1">
      <alignment horizontal="center" vertical="center" shrinkToFit="1"/>
      <protection locked="0"/>
    </xf>
    <xf numFmtId="1" fontId="33" fillId="2" borderId="65" xfId="0" applyNumberFormat="1" applyFont="1" applyFill="1" applyBorder="1" applyAlignment="1" applyProtection="1">
      <alignment horizontal="center" vertical="center" shrinkToFit="1"/>
      <protection locked="0"/>
    </xf>
    <xf numFmtId="1" fontId="34" fillId="2" borderId="65" xfId="0" applyNumberFormat="1" applyFont="1" applyFill="1" applyBorder="1" applyAlignment="1" applyProtection="1">
      <alignment horizontal="center" vertical="center" shrinkToFit="1"/>
    </xf>
    <xf numFmtId="166" fontId="33" fillId="2" borderId="66" xfId="1" applyNumberFormat="1" applyFont="1" applyFill="1" applyBorder="1" applyAlignment="1" applyProtection="1">
      <alignment horizontal="center" vertical="center" shrinkToFit="1"/>
    </xf>
    <xf numFmtId="165" fontId="18" fillId="0" borderId="64" xfId="0" applyNumberFormat="1" applyFont="1" applyFill="1" applyBorder="1" applyAlignment="1" applyProtection="1">
      <alignment horizontal="center" vertical="center" shrinkToFit="1"/>
    </xf>
    <xf numFmtId="0" fontId="33" fillId="0" borderId="65" xfId="0" applyFont="1" applyFill="1" applyBorder="1" applyAlignment="1" applyProtection="1">
      <alignment horizontal="left" vertical="center" shrinkToFit="1"/>
    </xf>
    <xf numFmtId="0" fontId="33" fillId="0" borderId="65" xfId="0" applyFont="1" applyFill="1" applyBorder="1" applyAlignment="1" applyProtection="1">
      <alignment horizontal="center" vertical="center" shrinkToFit="1"/>
    </xf>
    <xf numFmtId="168" fontId="33" fillId="0" borderId="65" xfId="1" applyNumberFormat="1" applyFont="1" applyFill="1" applyBorder="1" applyAlignment="1" applyProtection="1">
      <alignment vertical="center" shrinkToFit="1"/>
    </xf>
    <xf numFmtId="1" fontId="33" fillId="0" borderId="65" xfId="1" applyNumberFormat="1" applyFont="1" applyFill="1" applyBorder="1" applyAlignment="1" applyProtection="1">
      <alignment horizontal="center" vertical="center" shrinkToFit="1"/>
      <protection locked="0"/>
    </xf>
    <xf numFmtId="1" fontId="33" fillId="0" borderId="6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65" xfId="0" applyNumberFormat="1" applyFont="1" applyFill="1" applyBorder="1" applyAlignment="1" applyProtection="1">
      <alignment horizontal="center" vertical="center" shrinkToFit="1"/>
    </xf>
    <xf numFmtId="166" fontId="33" fillId="0" borderId="66" xfId="1" applyNumberFormat="1" applyFont="1" applyFill="1" applyBorder="1" applyAlignment="1" applyProtection="1">
      <alignment horizontal="center" vertical="center" shrinkToFit="1"/>
    </xf>
    <xf numFmtId="165" fontId="32" fillId="2" borderId="64" xfId="3" applyNumberFormat="1" applyFont="1" applyFill="1" applyBorder="1" applyAlignment="1" applyProtection="1">
      <alignment horizontal="center" vertical="center" shrinkToFit="1"/>
    </xf>
    <xf numFmtId="0" fontId="33" fillId="2" borderId="65" xfId="3" applyFont="1" applyFill="1" applyBorder="1" applyAlignment="1" applyProtection="1">
      <alignment horizontal="left" vertical="center" shrinkToFit="1"/>
    </xf>
    <xf numFmtId="0" fontId="33" fillId="2" borderId="65" xfId="3" applyFont="1" applyFill="1" applyBorder="1" applyAlignment="1" applyProtection="1">
      <alignment horizontal="center" vertical="center" shrinkToFit="1"/>
    </xf>
    <xf numFmtId="1" fontId="33" fillId="2" borderId="65" xfId="3" applyNumberFormat="1" applyFont="1" applyFill="1" applyBorder="1" applyAlignment="1" applyProtection="1">
      <alignment horizontal="center" vertical="center" shrinkToFit="1"/>
      <protection locked="0"/>
    </xf>
    <xf numFmtId="165" fontId="39" fillId="0" borderId="64" xfId="0" applyNumberFormat="1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left" vertical="center"/>
    </xf>
    <xf numFmtId="0" fontId="37" fillId="0" borderId="65" xfId="0" applyFont="1" applyFill="1" applyBorder="1" applyAlignment="1">
      <alignment horizontal="center" vertical="center"/>
    </xf>
    <xf numFmtId="1" fontId="37" fillId="0" borderId="65" xfId="0" applyNumberFormat="1" applyFont="1" applyFill="1" applyBorder="1" applyAlignment="1" applyProtection="1">
      <alignment horizontal="center" vertical="center"/>
      <protection locked="0"/>
    </xf>
    <xf numFmtId="165" fontId="18" fillId="2" borderId="64" xfId="3" applyNumberFormat="1" applyFont="1" applyFill="1" applyBorder="1" applyAlignment="1" applyProtection="1">
      <alignment horizontal="center" vertical="center" shrinkToFit="1"/>
    </xf>
    <xf numFmtId="165" fontId="18" fillId="0" borderId="64" xfId="3" applyNumberFormat="1" applyFont="1" applyFill="1" applyBorder="1" applyAlignment="1" applyProtection="1">
      <alignment horizontal="center" vertical="center" shrinkToFit="1"/>
    </xf>
    <xf numFmtId="0" fontId="33" fillId="0" borderId="65" xfId="3" applyFont="1" applyFill="1" applyBorder="1" applyAlignment="1" applyProtection="1">
      <alignment horizontal="left" vertical="center" shrinkToFit="1"/>
    </xf>
    <xf numFmtId="0" fontId="33" fillId="0" borderId="65" xfId="3" applyFont="1" applyFill="1" applyBorder="1" applyAlignment="1" applyProtection="1">
      <alignment horizontal="center" vertical="center" shrinkToFit="1"/>
    </xf>
    <xf numFmtId="1" fontId="33" fillId="0" borderId="65" xfId="3" applyNumberFormat="1" applyFont="1" applyFill="1" applyBorder="1" applyAlignment="1" applyProtection="1">
      <alignment horizontal="center" vertical="center" shrinkToFit="1"/>
      <protection locked="0"/>
    </xf>
    <xf numFmtId="169" fontId="33" fillId="2" borderId="66" xfId="1" applyNumberFormat="1" applyFont="1" applyFill="1" applyBorder="1" applyAlignment="1" applyProtection="1">
      <alignment horizontal="center" vertical="center" shrinkToFit="1"/>
    </xf>
    <xf numFmtId="169" fontId="33" fillId="0" borderId="66" xfId="1" applyNumberFormat="1" applyFont="1" applyFill="1" applyBorder="1" applyAlignment="1" applyProtection="1">
      <alignment horizontal="center" vertical="center" shrinkToFit="1"/>
    </xf>
    <xf numFmtId="168" fontId="33" fillId="2" borderId="65" xfId="1" applyNumberFormat="1" applyFont="1" applyFill="1" applyBorder="1" applyAlignment="1" applyProtection="1">
      <alignment horizontal="left" vertical="center" shrinkToFit="1"/>
    </xf>
    <xf numFmtId="165" fontId="32" fillId="0" borderId="64" xfId="3" applyNumberFormat="1" applyFont="1" applyFill="1" applyBorder="1" applyAlignment="1" applyProtection="1">
      <alignment horizontal="center" vertical="center" shrinkToFit="1"/>
    </xf>
    <xf numFmtId="168" fontId="33" fillId="0" borderId="65" xfId="1" applyNumberFormat="1" applyFont="1" applyFill="1" applyBorder="1" applyAlignment="1" applyProtection="1">
      <alignment horizontal="left" vertical="center" shrinkToFit="1"/>
    </xf>
    <xf numFmtId="1" fontId="37" fillId="2" borderId="65" xfId="0" applyNumberFormat="1" applyFont="1" applyFill="1" applyBorder="1" applyAlignment="1" applyProtection="1">
      <alignment horizontal="center" vertical="center"/>
      <protection locked="0"/>
    </xf>
    <xf numFmtId="165" fontId="39" fillId="3" borderId="64" xfId="0" applyNumberFormat="1" applyFont="1" applyFill="1" applyBorder="1" applyAlignment="1">
      <alignment horizontal="center" vertical="center"/>
    </xf>
    <xf numFmtId="0" fontId="37" fillId="3" borderId="65" xfId="0" applyFont="1" applyFill="1" applyBorder="1" applyAlignment="1">
      <alignment horizontal="left" vertical="center"/>
    </xf>
    <xf numFmtId="0" fontId="37" fillId="3" borderId="65" xfId="0" applyFont="1" applyFill="1" applyBorder="1" applyAlignment="1">
      <alignment horizontal="center" vertical="center"/>
    </xf>
    <xf numFmtId="168" fontId="33" fillId="3" borderId="65" xfId="1" applyNumberFormat="1" applyFont="1" applyFill="1" applyBorder="1" applyAlignment="1" applyProtection="1">
      <alignment horizontal="left" vertical="center" shrinkToFit="1"/>
    </xf>
    <xf numFmtId="1" fontId="33" fillId="3" borderId="65" xfId="1" applyNumberFormat="1" applyFont="1" applyFill="1" applyBorder="1" applyAlignment="1" applyProtection="1">
      <alignment horizontal="center" vertical="center" shrinkToFit="1"/>
      <protection locked="0"/>
    </xf>
    <xf numFmtId="1" fontId="33" fillId="3" borderId="65" xfId="0" applyNumberFormat="1" applyFont="1" applyFill="1" applyBorder="1" applyAlignment="1" applyProtection="1">
      <alignment horizontal="center" vertical="center" shrinkToFit="1"/>
      <protection locked="0"/>
    </xf>
    <xf numFmtId="1" fontId="34" fillId="3" borderId="65" xfId="0" applyNumberFormat="1" applyFont="1" applyFill="1" applyBorder="1" applyAlignment="1" applyProtection="1">
      <alignment horizontal="center" vertical="center" shrinkToFit="1"/>
    </xf>
    <xf numFmtId="166" fontId="33" fillId="3" borderId="66" xfId="1" applyNumberFormat="1" applyFont="1" applyFill="1" applyBorder="1" applyAlignment="1" applyProtection="1">
      <alignment horizontal="center" vertical="center" shrinkToFit="1"/>
    </xf>
    <xf numFmtId="165" fontId="18" fillId="6" borderId="64" xfId="0" applyNumberFormat="1" applyFont="1" applyFill="1" applyBorder="1" applyAlignment="1" applyProtection="1">
      <alignment horizontal="center" vertical="center" shrinkToFit="1"/>
    </xf>
    <xf numFmtId="165" fontId="18" fillId="3" borderId="64" xfId="3" applyNumberFormat="1" applyFont="1" applyFill="1" applyBorder="1" applyAlignment="1" applyProtection="1">
      <alignment horizontal="center" vertical="center" shrinkToFit="1"/>
    </xf>
    <xf numFmtId="0" fontId="33" fillId="3" borderId="65" xfId="3" applyFont="1" applyFill="1" applyBorder="1" applyAlignment="1" applyProtection="1">
      <alignment horizontal="left" vertical="center" shrinkToFit="1"/>
    </xf>
    <xf numFmtId="0" fontId="33" fillId="3" borderId="65" xfId="3" applyFont="1" applyFill="1" applyBorder="1" applyAlignment="1" applyProtection="1">
      <alignment horizontal="center" vertical="center" shrinkToFit="1"/>
    </xf>
    <xf numFmtId="165" fontId="18" fillId="3" borderId="64" xfId="0" applyNumberFormat="1" applyFont="1" applyFill="1" applyBorder="1" applyAlignment="1" applyProtection="1">
      <alignment horizontal="center" vertical="center" shrinkToFit="1"/>
    </xf>
    <xf numFmtId="0" fontId="33" fillId="3" borderId="65" xfId="0" applyFont="1" applyFill="1" applyBorder="1" applyAlignment="1" applyProtection="1">
      <alignment horizontal="left" vertical="center" shrinkToFit="1"/>
    </xf>
    <xf numFmtId="0" fontId="33" fillId="3" borderId="65" xfId="0" applyFont="1" applyFill="1" applyBorder="1" applyAlignment="1" applyProtection="1">
      <alignment horizontal="center" vertical="center" shrinkToFit="1"/>
    </xf>
    <xf numFmtId="1" fontId="33" fillId="3" borderId="65" xfId="3" applyNumberFormat="1" applyFont="1" applyFill="1" applyBorder="1" applyAlignment="1" applyProtection="1">
      <alignment horizontal="center" vertical="center" shrinkToFit="1"/>
      <protection locked="0"/>
    </xf>
    <xf numFmtId="165" fontId="32" fillId="6" borderId="67" xfId="0" applyNumberFormat="1" applyFont="1" applyFill="1" applyBorder="1" applyAlignment="1" applyProtection="1">
      <alignment horizontal="center" vertical="center" shrinkToFit="1"/>
    </xf>
    <xf numFmtId="0" fontId="33" fillId="2" borderId="68" xfId="0" applyFont="1" applyFill="1" applyBorder="1" applyAlignment="1" applyProtection="1">
      <alignment horizontal="left" vertical="center" shrinkToFit="1"/>
    </xf>
    <xf numFmtId="0" fontId="33" fillId="2" borderId="68" xfId="0" applyFont="1" applyFill="1" applyBorder="1" applyAlignment="1" applyProtection="1">
      <alignment horizontal="center" vertical="center" shrinkToFit="1"/>
    </xf>
    <xf numFmtId="168" fontId="33" fillId="2" borderId="68" xfId="1" applyNumberFormat="1" applyFont="1" applyFill="1" applyBorder="1" applyAlignment="1" applyProtection="1">
      <alignment horizontal="left" vertical="center" shrinkToFit="1"/>
    </xf>
    <xf numFmtId="1" fontId="33" fillId="2" borderId="68" xfId="1" applyNumberFormat="1" applyFont="1" applyFill="1" applyBorder="1" applyAlignment="1" applyProtection="1">
      <alignment horizontal="center" vertical="center" shrinkToFit="1"/>
      <protection locked="0"/>
    </xf>
    <xf numFmtId="1" fontId="33" fillId="2" borderId="68" xfId="0" applyNumberFormat="1" applyFont="1" applyFill="1" applyBorder="1" applyAlignment="1" applyProtection="1">
      <alignment horizontal="center" vertical="center" shrinkToFit="1"/>
      <protection locked="0"/>
    </xf>
    <xf numFmtId="1" fontId="34" fillId="2" borderId="68" xfId="0" applyNumberFormat="1" applyFont="1" applyFill="1" applyBorder="1" applyAlignment="1" applyProtection="1">
      <alignment horizontal="center" vertical="center" shrinkToFit="1"/>
    </xf>
    <xf numFmtId="166" fontId="33" fillId="2" borderId="69" xfId="1" applyNumberFormat="1" applyFont="1" applyFill="1" applyBorder="1" applyAlignment="1" applyProtection="1">
      <alignment horizontal="center" vertical="center" shrinkToFit="1"/>
    </xf>
    <xf numFmtId="165" fontId="39" fillId="0" borderId="61" xfId="0" applyNumberFormat="1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left" vertical="center"/>
    </xf>
    <xf numFmtId="0" fontId="37" fillId="0" borderId="62" xfId="0" applyFont="1" applyFill="1" applyBorder="1" applyAlignment="1">
      <alignment horizontal="center" vertical="center"/>
    </xf>
    <xf numFmtId="1" fontId="37" fillId="0" borderId="62" xfId="0" applyNumberFormat="1" applyFont="1" applyFill="1" applyBorder="1" applyAlignment="1" applyProtection="1">
      <alignment horizontal="center" vertical="center"/>
      <protection locked="0"/>
    </xf>
    <xf numFmtId="165" fontId="39" fillId="2" borderId="64" xfId="0" applyNumberFormat="1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left" vertical="center" shrinkToFit="1"/>
    </xf>
    <xf numFmtId="0" fontId="37" fillId="2" borderId="65" xfId="0" applyFont="1" applyFill="1" applyBorder="1" applyAlignment="1">
      <alignment horizontal="center" vertical="center"/>
    </xf>
    <xf numFmtId="165" fontId="18" fillId="2" borderId="64" xfId="0" applyNumberFormat="1" applyFont="1" applyFill="1" applyBorder="1" applyAlignment="1" applyProtection="1">
      <alignment horizontal="center" vertical="center" shrinkToFit="1"/>
    </xf>
    <xf numFmtId="165" fontId="39" fillId="5" borderId="64" xfId="0" applyNumberFormat="1" applyFont="1" applyFill="1" applyBorder="1" applyAlignment="1" applyProtection="1">
      <alignment horizontal="center" vertical="center" shrinkToFit="1"/>
    </xf>
    <xf numFmtId="0" fontId="37" fillId="3" borderId="65" xfId="0" applyFont="1" applyFill="1" applyBorder="1" applyAlignment="1" applyProtection="1">
      <alignment horizontal="left" vertical="center" shrinkToFit="1"/>
    </xf>
    <xf numFmtId="0" fontId="37" fillId="3" borderId="65" xfId="0" applyFont="1" applyFill="1" applyBorder="1" applyAlignment="1" applyProtection="1">
      <alignment horizontal="center" vertical="center" shrinkToFit="1"/>
    </xf>
    <xf numFmtId="168" fontId="37" fillId="3" borderId="65" xfId="1" applyNumberFormat="1" applyFont="1" applyFill="1" applyBorder="1" applyAlignment="1" applyProtection="1">
      <alignment horizontal="left" vertical="center" shrinkToFit="1"/>
    </xf>
    <xf numFmtId="1" fontId="37" fillId="3" borderId="65" xfId="1" applyNumberFormat="1" applyFont="1" applyFill="1" applyBorder="1" applyAlignment="1" applyProtection="1">
      <alignment horizontal="center" vertical="center" shrinkToFit="1"/>
      <protection locked="0"/>
    </xf>
    <xf numFmtId="1" fontId="37" fillId="3" borderId="65" xfId="0" applyNumberFormat="1" applyFont="1" applyFill="1" applyBorder="1" applyAlignment="1" applyProtection="1">
      <alignment horizontal="center" vertical="center" shrinkToFit="1"/>
      <protection locked="0"/>
    </xf>
    <xf numFmtId="169" fontId="33" fillId="3" borderId="66" xfId="1" applyNumberFormat="1" applyFont="1" applyFill="1" applyBorder="1" applyAlignment="1" applyProtection="1">
      <alignment horizontal="center" vertical="center" shrinkToFit="1"/>
    </xf>
    <xf numFmtId="165" fontId="39" fillId="3" borderId="64" xfId="3" applyNumberFormat="1" applyFont="1" applyFill="1" applyBorder="1" applyAlignment="1" applyProtection="1">
      <alignment horizontal="center" vertical="center" shrinkToFit="1"/>
    </xf>
    <xf numFmtId="0" fontId="37" fillId="3" borderId="65" xfId="3" applyFont="1" applyFill="1" applyBorder="1" applyAlignment="1" applyProtection="1">
      <alignment horizontal="left" vertical="center" shrinkToFit="1"/>
    </xf>
    <xf numFmtId="0" fontId="37" fillId="3" borderId="65" xfId="3" applyFont="1" applyFill="1" applyBorder="1" applyAlignment="1" applyProtection="1">
      <alignment horizontal="center" vertical="center" shrinkToFit="1"/>
    </xf>
    <xf numFmtId="1" fontId="37" fillId="3" borderId="65" xfId="3" applyNumberFormat="1" applyFont="1" applyFill="1" applyBorder="1" applyAlignment="1" applyProtection="1">
      <alignment horizontal="center" vertical="center" shrinkToFit="1"/>
      <protection locked="0"/>
    </xf>
    <xf numFmtId="165" fontId="32" fillId="3" borderId="64" xfId="3" applyNumberFormat="1" applyFont="1" applyFill="1" applyBorder="1" applyAlignment="1" applyProtection="1">
      <alignment horizontal="center" vertical="center" shrinkToFit="1"/>
    </xf>
    <xf numFmtId="165" fontId="32" fillId="2" borderId="67" xfId="3" applyNumberFormat="1" applyFont="1" applyFill="1" applyBorder="1" applyAlignment="1" applyProtection="1">
      <alignment horizontal="center" vertical="center" shrinkToFit="1"/>
    </xf>
    <xf numFmtId="0" fontId="33" fillId="2" borderId="68" xfId="3" applyFont="1" applyFill="1" applyBorder="1" applyAlignment="1" applyProtection="1">
      <alignment horizontal="left" vertical="center" shrinkToFit="1"/>
    </xf>
    <xf numFmtId="0" fontId="33" fillId="2" borderId="68" xfId="3" applyFont="1" applyFill="1" applyBorder="1" applyAlignment="1" applyProtection="1">
      <alignment horizontal="center" vertical="center" shrinkToFit="1"/>
    </xf>
    <xf numFmtId="1" fontId="33" fillId="2" borderId="68" xfId="3" applyNumberFormat="1" applyFont="1" applyFill="1" applyBorder="1" applyAlignment="1" applyProtection="1">
      <alignment horizontal="center" vertical="center" shrinkToFit="1"/>
      <protection locked="0"/>
    </xf>
    <xf numFmtId="169" fontId="33" fillId="2" borderId="69" xfId="1" applyNumberFormat="1" applyFont="1" applyFill="1" applyBorder="1" applyAlignment="1" applyProtection="1">
      <alignment horizontal="center" vertical="center" shrinkToFit="1"/>
    </xf>
    <xf numFmtId="165" fontId="18" fillId="3" borderId="61" xfId="0" applyNumberFormat="1" applyFont="1" applyFill="1" applyBorder="1" applyAlignment="1" applyProtection="1">
      <alignment horizontal="center" vertical="center" shrinkToFit="1"/>
    </xf>
    <xf numFmtId="0" fontId="18" fillId="3" borderId="62" xfId="0" applyNumberFormat="1" applyFont="1" applyFill="1" applyBorder="1" applyAlignment="1" applyProtection="1">
      <alignment horizontal="left" vertical="center"/>
    </xf>
    <xf numFmtId="0" fontId="33" fillId="3" borderId="62" xfId="0" applyNumberFormat="1" applyFont="1" applyFill="1" applyBorder="1" applyAlignment="1" applyProtection="1">
      <alignment horizontal="center" vertical="center" shrinkToFit="1"/>
    </xf>
    <xf numFmtId="168" fontId="33" fillId="3" borderId="62" xfId="1" applyNumberFormat="1" applyFont="1" applyFill="1" applyBorder="1" applyAlignment="1" applyProtection="1">
      <alignment vertical="center" shrinkToFit="1"/>
    </xf>
    <xf numFmtId="1" fontId="37" fillId="3" borderId="62" xfId="1" applyNumberFormat="1" applyFont="1" applyFill="1" applyBorder="1" applyAlignment="1" applyProtection="1">
      <alignment horizontal="center" vertical="center"/>
      <protection locked="0"/>
    </xf>
    <xf numFmtId="1" fontId="38" fillId="3" borderId="62" xfId="0" applyNumberFormat="1" applyFont="1" applyFill="1" applyBorder="1" applyAlignment="1" applyProtection="1">
      <alignment horizontal="center" vertical="center"/>
      <protection locked="0"/>
    </xf>
    <xf numFmtId="1" fontId="34" fillId="3" borderId="62" xfId="0" applyNumberFormat="1" applyFont="1" applyFill="1" applyBorder="1" applyAlignment="1" applyProtection="1">
      <alignment horizontal="center" vertical="center" shrinkToFit="1"/>
    </xf>
    <xf numFmtId="166" fontId="33" fillId="3" borderId="63" xfId="1" applyNumberFormat="1" applyFont="1" applyFill="1" applyBorder="1" applyAlignment="1" applyProtection="1">
      <alignment horizontal="center" vertical="center" shrinkToFit="1"/>
    </xf>
    <xf numFmtId="0" fontId="18" fillId="2" borderId="65" xfId="0" applyNumberFormat="1" applyFont="1" applyFill="1" applyBorder="1" applyAlignment="1" applyProtection="1">
      <alignment horizontal="left" vertical="center"/>
    </xf>
    <xf numFmtId="0" fontId="33" fillId="2" borderId="65" xfId="0" applyNumberFormat="1" applyFont="1" applyFill="1" applyBorder="1" applyAlignment="1" applyProtection="1">
      <alignment horizontal="center" vertical="center" shrinkToFit="1"/>
    </xf>
    <xf numFmtId="1" fontId="37" fillId="2" borderId="65" xfId="1" applyNumberFormat="1" applyFont="1" applyFill="1" applyBorder="1" applyAlignment="1" applyProtection="1">
      <alignment horizontal="center" vertical="center"/>
      <protection locked="0"/>
    </xf>
    <xf numFmtId="1" fontId="38" fillId="2" borderId="65" xfId="0" applyNumberFormat="1" applyFont="1" applyFill="1" applyBorder="1" applyAlignment="1" applyProtection="1">
      <alignment horizontal="center" vertical="center"/>
      <protection locked="0"/>
    </xf>
    <xf numFmtId="165" fontId="18" fillId="3" borderId="67" xfId="0" applyNumberFormat="1" applyFont="1" applyFill="1" applyBorder="1" applyAlignment="1" applyProtection="1">
      <alignment horizontal="center" vertical="center" shrinkToFit="1"/>
    </xf>
    <xf numFmtId="0" fontId="18" fillId="3" borderId="68" xfId="0" applyFont="1" applyFill="1" applyBorder="1" applyAlignment="1" applyProtection="1">
      <alignment horizontal="left" vertical="center"/>
    </xf>
    <xf numFmtId="0" fontId="33" fillId="3" borderId="68" xfId="0" applyFont="1" applyFill="1" applyBorder="1" applyAlignment="1" applyProtection="1">
      <alignment horizontal="center" vertical="center" shrinkToFit="1"/>
    </xf>
    <xf numFmtId="168" fontId="33" fillId="3" borderId="68" xfId="1" applyNumberFormat="1" applyFont="1" applyFill="1" applyBorder="1" applyAlignment="1" applyProtection="1">
      <alignment vertical="center" shrinkToFit="1"/>
    </xf>
    <xf numFmtId="1" fontId="37" fillId="3" borderId="68" xfId="1" applyNumberFormat="1" applyFont="1" applyFill="1" applyBorder="1" applyAlignment="1" applyProtection="1">
      <alignment horizontal="center" vertical="center"/>
      <protection locked="0"/>
    </xf>
    <xf numFmtId="1" fontId="38" fillId="3" borderId="68" xfId="0" applyNumberFormat="1" applyFont="1" applyFill="1" applyBorder="1" applyAlignment="1" applyProtection="1">
      <alignment horizontal="center" vertical="center"/>
      <protection locked="0"/>
    </xf>
    <xf numFmtId="1" fontId="34" fillId="3" borderId="68" xfId="0" applyNumberFormat="1" applyFont="1" applyFill="1" applyBorder="1" applyAlignment="1" applyProtection="1">
      <alignment horizontal="center" vertical="center" shrinkToFit="1"/>
    </xf>
    <xf numFmtId="166" fontId="33" fillId="3" borderId="69" xfId="1" applyNumberFormat="1" applyFont="1" applyFill="1" applyBorder="1" applyAlignment="1" applyProtection="1">
      <alignment horizontal="center" vertical="center" shrinkToFit="1"/>
    </xf>
    <xf numFmtId="1" fontId="37" fillId="2" borderId="58" xfId="1" applyNumberFormat="1" applyFont="1" applyFill="1" applyBorder="1" applyAlignment="1" applyProtection="1">
      <alignment horizontal="center" vertical="center"/>
      <protection locked="0"/>
    </xf>
    <xf numFmtId="1" fontId="38" fillId="2" borderId="58" xfId="0" applyNumberFormat="1" applyFont="1" applyFill="1" applyBorder="1" applyAlignment="1" applyProtection="1">
      <alignment horizontal="center" vertical="center"/>
      <protection locked="0"/>
    </xf>
    <xf numFmtId="165" fontId="18" fillId="3" borderId="57" xfId="0" applyNumberFormat="1" applyFont="1" applyFill="1" applyBorder="1" applyAlignment="1" applyProtection="1">
      <alignment horizontal="center" vertical="center" shrinkToFit="1"/>
    </xf>
    <xf numFmtId="0" fontId="18" fillId="3" borderId="58" xfId="0" applyFont="1" applyFill="1" applyBorder="1" applyAlignment="1" applyProtection="1">
      <alignment horizontal="left" vertical="center"/>
    </xf>
    <xf numFmtId="1" fontId="38" fillId="3" borderId="58" xfId="0" applyNumberFormat="1" applyFont="1" applyFill="1" applyBorder="1" applyAlignment="1" applyProtection="1">
      <alignment horizontal="center" vertical="center"/>
      <protection locked="0"/>
    </xf>
    <xf numFmtId="165" fontId="18" fillId="2" borderId="61" xfId="0" applyNumberFormat="1" applyFont="1" applyFill="1" applyBorder="1" applyAlignment="1" applyProtection="1">
      <alignment horizontal="center" vertical="center" shrinkToFit="1"/>
    </xf>
    <xf numFmtId="0" fontId="18" fillId="2" borderId="62" xfId="0" applyNumberFormat="1" applyFont="1" applyFill="1" applyBorder="1" applyAlignment="1" applyProtection="1">
      <alignment horizontal="left" vertical="center"/>
    </xf>
    <xf numFmtId="0" fontId="33" fillId="2" borderId="62" xfId="0" applyNumberFormat="1" applyFont="1" applyFill="1" applyBorder="1" applyAlignment="1" applyProtection="1">
      <alignment horizontal="center" vertical="center" shrinkToFit="1"/>
    </xf>
    <xf numFmtId="168" fontId="33" fillId="2" borderId="62" xfId="1" applyNumberFormat="1" applyFont="1" applyFill="1" applyBorder="1" applyAlignment="1" applyProtection="1">
      <alignment vertical="center" shrinkToFit="1"/>
    </xf>
    <xf numFmtId="1" fontId="37" fillId="2" borderId="62" xfId="1" applyNumberFormat="1" applyFont="1" applyFill="1" applyBorder="1" applyAlignment="1" applyProtection="1">
      <alignment horizontal="center" vertical="center"/>
      <protection locked="0"/>
    </xf>
    <xf numFmtId="1" fontId="38" fillId="2" borderId="62" xfId="0" applyNumberFormat="1" applyFont="1" applyFill="1" applyBorder="1" applyAlignment="1" applyProtection="1">
      <alignment horizontal="center" vertical="center"/>
      <protection locked="0"/>
    </xf>
    <xf numFmtId="1" fontId="34" fillId="2" borderId="62" xfId="0" applyNumberFormat="1" applyFont="1" applyFill="1" applyBorder="1" applyAlignment="1" applyProtection="1">
      <alignment horizontal="center" vertical="center" shrinkToFit="1"/>
    </xf>
    <xf numFmtId="169" fontId="33" fillId="2" borderId="63" xfId="1" applyNumberFormat="1" applyFont="1" applyFill="1" applyBorder="1" applyAlignment="1" applyProtection="1">
      <alignment horizontal="center" vertical="center" shrinkToFit="1"/>
    </xf>
    <xf numFmtId="0" fontId="18" fillId="3" borderId="65" xfId="0" applyNumberFormat="1" applyFont="1" applyFill="1" applyBorder="1" applyAlignment="1" applyProtection="1">
      <alignment horizontal="left" vertical="center"/>
    </xf>
    <xf numFmtId="0" fontId="33" fillId="3" borderId="65" xfId="0" applyNumberFormat="1" applyFont="1" applyFill="1" applyBorder="1" applyAlignment="1" applyProtection="1">
      <alignment horizontal="center" vertical="center" shrinkToFit="1"/>
    </xf>
    <xf numFmtId="168" fontId="33" fillId="3" borderId="65" xfId="1" applyNumberFormat="1" applyFont="1" applyFill="1" applyBorder="1" applyAlignment="1" applyProtection="1">
      <alignment vertical="center" shrinkToFit="1"/>
    </xf>
    <xf numFmtId="1" fontId="37" fillId="3" borderId="65" xfId="1" applyNumberFormat="1" applyFont="1" applyFill="1" applyBorder="1" applyAlignment="1" applyProtection="1">
      <alignment horizontal="center" vertical="center"/>
      <protection locked="0"/>
    </xf>
    <xf numFmtId="1" fontId="38" fillId="3" borderId="65" xfId="0" applyNumberFormat="1" applyFont="1" applyFill="1" applyBorder="1" applyAlignment="1" applyProtection="1">
      <alignment horizontal="center" vertical="center"/>
      <protection locked="0"/>
    </xf>
    <xf numFmtId="165" fontId="18" fillId="2" borderId="67" xfId="0" applyNumberFormat="1" applyFont="1" applyFill="1" applyBorder="1" applyAlignment="1" applyProtection="1">
      <alignment horizontal="center" vertical="center" shrinkToFit="1"/>
    </xf>
    <xf numFmtId="0" fontId="18" fillId="2" borderId="68" xfId="0" applyNumberFormat="1" applyFont="1" applyFill="1" applyBorder="1" applyAlignment="1" applyProtection="1">
      <alignment horizontal="left" vertical="center"/>
    </xf>
    <xf numFmtId="0" fontId="33" fillId="2" borderId="68" xfId="0" applyNumberFormat="1" applyFont="1" applyFill="1" applyBorder="1" applyAlignment="1" applyProtection="1">
      <alignment horizontal="center" vertical="center" shrinkToFit="1"/>
    </xf>
    <xf numFmtId="1" fontId="37" fillId="2" borderId="68" xfId="1" applyNumberFormat="1" applyFont="1" applyFill="1" applyBorder="1" applyAlignment="1" applyProtection="1">
      <alignment horizontal="center" vertical="center"/>
      <protection locked="0"/>
    </xf>
    <xf numFmtId="1" fontId="38" fillId="2" borderId="68" xfId="0" applyNumberFormat="1" applyFont="1" applyFill="1" applyBorder="1" applyAlignment="1" applyProtection="1">
      <alignment horizontal="center" vertical="center"/>
      <protection locked="0"/>
    </xf>
    <xf numFmtId="1" fontId="33" fillId="2" borderId="58" xfId="0" applyNumberFormat="1" applyFont="1" applyFill="1" applyBorder="1" applyAlignment="1" applyProtection="1">
      <alignment horizontal="center" vertical="center"/>
      <protection locked="0"/>
    </xf>
    <xf numFmtId="0" fontId="18" fillId="2" borderId="65" xfId="3" applyFont="1" applyFill="1" applyBorder="1" applyAlignment="1" applyProtection="1">
      <alignment horizontal="left" vertical="center" shrinkToFit="1"/>
    </xf>
    <xf numFmtId="0" fontId="18" fillId="2" borderId="65" xfId="0" applyFont="1" applyFill="1" applyBorder="1" applyAlignment="1" applyProtection="1">
      <alignment horizontal="left" vertical="center" shrinkToFit="1"/>
    </xf>
    <xf numFmtId="165" fontId="39" fillId="0" borderId="67" xfId="0" applyNumberFormat="1" applyFont="1" applyFill="1" applyBorder="1" applyAlignment="1">
      <alignment horizontal="center" vertical="center"/>
    </xf>
    <xf numFmtId="0" fontId="33" fillId="0" borderId="68" xfId="3" applyFont="1" applyFill="1" applyBorder="1" applyAlignment="1" applyProtection="1">
      <alignment horizontal="left" vertical="center" shrinkToFit="1"/>
    </xf>
    <xf numFmtId="0" fontId="33" fillId="0" borderId="68" xfId="3" applyFont="1" applyFill="1" applyBorder="1" applyAlignment="1" applyProtection="1">
      <alignment horizontal="center" vertical="center" shrinkToFit="1"/>
    </xf>
    <xf numFmtId="168" fontId="33" fillId="0" borderId="68" xfId="1" applyNumberFormat="1" applyFont="1" applyFill="1" applyBorder="1" applyAlignment="1" applyProtection="1">
      <alignment vertical="center" shrinkToFit="1"/>
    </xf>
    <xf numFmtId="1" fontId="33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33" fillId="0" borderId="68" xfId="3" applyNumberFormat="1" applyFont="1" applyFill="1" applyBorder="1" applyAlignment="1" applyProtection="1">
      <alignment horizontal="center" vertical="center" shrinkToFit="1"/>
      <protection locked="0"/>
    </xf>
    <xf numFmtId="1" fontId="34" fillId="0" borderId="68" xfId="0" applyNumberFormat="1" applyFont="1" applyFill="1" applyBorder="1" applyAlignment="1" applyProtection="1">
      <alignment horizontal="center" vertical="center" shrinkToFit="1"/>
    </xf>
    <xf numFmtId="166" fontId="33" fillId="0" borderId="69" xfId="1" applyNumberFormat="1" applyFont="1" applyFill="1" applyBorder="1" applyAlignment="1" applyProtection="1">
      <alignment horizontal="center" vertical="center" shrinkToFit="1"/>
    </xf>
    <xf numFmtId="165" fontId="39" fillId="2" borderId="61" xfId="0" applyNumberFormat="1" applyFont="1" applyFill="1" applyBorder="1" applyAlignment="1">
      <alignment horizontal="center" vertical="center"/>
    </xf>
    <xf numFmtId="0" fontId="33" fillId="2" borderId="62" xfId="3" applyFont="1" applyFill="1" applyBorder="1" applyAlignment="1" applyProtection="1">
      <alignment horizontal="left" vertical="center" shrinkToFit="1"/>
    </xf>
    <xf numFmtId="0" fontId="33" fillId="2" borderId="62" xfId="3" applyFont="1" applyFill="1" applyBorder="1" applyAlignment="1" applyProtection="1">
      <alignment horizontal="center" vertical="center" shrinkToFit="1"/>
    </xf>
    <xf numFmtId="1" fontId="33" fillId="2" borderId="62" xfId="1" applyNumberFormat="1" applyFont="1" applyFill="1" applyBorder="1" applyAlignment="1" applyProtection="1">
      <alignment horizontal="center" vertical="center" shrinkToFit="1"/>
      <protection locked="0"/>
    </xf>
    <xf numFmtId="1" fontId="33" fillId="2" borderId="62" xfId="3" applyNumberFormat="1" applyFont="1" applyFill="1" applyBorder="1" applyAlignment="1" applyProtection="1">
      <alignment horizontal="center" vertical="center" shrinkToFit="1"/>
      <protection locked="0"/>
    </xf>
    <xf numFmtId="166" fontId="33" fillId="2" borderId="63" xfId="1" applyNumberFormat="1" applyFont="1" applyFill="1" applyBorder="1" applyAlignment="1" applyProtection="1">
      <alignment horizontal="center" vertical="center" shrinkToFit="1"/>
    </xf>
    <xf numFmtId="165" fontId="39" fillId="2" borderId="67" xfId="0" applyNumberFormat="1" applyFont="1" applyFill="1" applyBorder="1" applyAlignment="1">
      <alignment horizontal="center" vertical="center"/>
    </xf>
    <xf numFmtId="168" fontId="33" fillId="2" borderId="68" xfId="1" applyNumberFormat="1" applyFont="1" applyFill="1" applyBorder="1" applyAlignment="1" applyProtection="1">
      <alignment vertical="center" shrinkToFit="1"/>
    </xf>
    <xf numFmtId="0" fontId="33" fillId="0" borderId="62" xfId="3" applyFont="1" applyFill="1" applyBorder="1" applyAlignment="1" applyProtection="1">
      <alignment horizontal="left" vertical="center" shrinkToFit="1"/>
    </xf>
    <xf numFmtId="0" fontId="33" fillId="0" borderId="62" xfId="3" applyFont="1" applyFill="1" applyBorder="1" applyAlignment="1" applyProtection="1">
      <alignment horizontal="center" vertical="center" shrinkToFit="1"/>
    </xf>
    <xf numFmtId="168" fontId="33" fillId="0" borderId="62" xfId="1" applyNumberFormat="1" applyFont="1" applyFill="1" applyBorder="1" applyAlignment="1" applyProtection="1">
      <alignment horizontal="left" vertical="center" shrinkToFit="1"/>
    </xf>
    <xf numFmtId="0" fontId="33" fillId="2" borderId="65" xfId="0" applyFont="1" applyFill="1" applyBorder="1" applyAlignment="1" applyProtection="1">
      <alignment horizontal="center" vertical="center"/>
    </xf>
    <xf numFmtId="168" fontId="33" fillId="2" borderId="65" xfId="1" applyNumberFormat="1" applyFont="1" applyFill="1" applyBorder="1" applyAlignment="1" applyProtection="1">
      <alignment horizontal="left" vertical="center"/>
    </xf>
    <xf numFmtId="0" fontId="33" fillId="0" borderId="65" xfId="0" applyFont="1" applyFill="1" applyBorder="1" applyAlignment="1" applyProtection="1">
      <alignment horizontal="center" vertical="center"/>
    </xf>
    <xf numFmtId="168" fontId="33" fillId="0" borderId="65" xfId="1" applyNumberFormat="1" applyFont="1" applyFill="1" applyBorder="1" applyAlignment="1" applyProtection="1">
      <alignment horizontal="left" vertical="center"/>
    </xf>
    <xf numFmtId="1" fontId="33" fillId="0" borderId="65" xfId="1" applyNumberFormat="1" applyFont="1" applyFill="1" applyBorder="1" applyAlignment="1" applyProtection="1">
      <alignment horizontal="center" vertical="center"/>
      <protection locked="0"/>
    </xf>
    <xf numFmtId="1" fontId="33" fillId="0" borderId="65" xfId="0" applyNumberFormat="1" applyFont="1" applyFill="1" applyBorder="1" applyAlignment="1" applyProtection="1">
      <alignment horizontal="center" vertical="center"/>
      <protection locked="0"/>
    </xf>
    <xf numFmtId="168" fontId="33" fillId="0" borderId="68" xfId="1" applyNumberFormat="1" applyFont="1" applyFill="1" applyBorder="1" applyAlignment="1" applyProtection="1">
      <alignment horizontal="left" vertical="center" shrinkToFit="1"/>
    </xf>
    <xf numFmtId="1" fontId="33" fillId="0" borderId="68" xfId="0" applyNumberFormat="1" applyFont="1" applyFill="1" applyBorder="1" applyAlignment="1" applyProtection="1">
      <alignment horizontal="center" vertical="center" shrinkToFit="1"/>
      <protection locked="0"/>
    </xf>
    <xf numFmtId="1" fontId="34" fillId="3" borderId="60" xfId="0" applyNumberFormat="1" applyFont="1" applyFill="1" applyBorder="1" applyAlignment="1" applyProtection="1">
      <alignment horizontal="center" vertical="center" shrinkToFit="1"/>
    </xf>
    <xf numFmtId="169" fontId="33" fillId="0" borderId="63" xfId="1" applyNumberFormat="1" applyFont="1" applyFill="1" applyBorder="1" applyAlignment="1" applyProtection="1">
      <alignment horizontal="center" vertical="center" shrinkToFit="1"/>
    </xf>
    <xf numFmtId="1" fontId="33" fillId="2" borderId="65" xfId="1" applyNumberFormat="1" applyFont="1" applyFill="1" applyBorder="1" applyAlignment="1" applyProtection="1">
      <alignment horizontal="center" vertical="center"/>
      <protection locked="0"/>
    </xf>
    <xf numFmtId="1" fontId="33" fillId="2" borderId="65" xfId="0" applyNumberFormat="1" applyFont="1" applyFill="1" applyBorder="1" applyAlignment="1" applyProtection="1">
      <alignment horizontal="center" vertical="center"/>
      <protection locked="0"/>
    </xf>
    <xf numFmtId="0" fontId="33" fillId="2" borderId="68" xfId="0" applyFont="1" applyFill="1" applyBorder="1" applyAlignment="1" applyProtection="1">
      <alignment horizontal="center" vertical="center"/>
    </xf>
    <xf numFmtId="168" fontId="33" fillId="2" borderId="68" xfId="1" applyNumberFormat="1" applyFont="1" applyFill="1" applyBorder="1" applyAlignment="1" applyProtection="1">
      <alignment horizontal="left" vertical="center"/>
    </xf>
    <xf numFmtId="1" fontId="33" fillId="2" borderId="68" xfId="1" applyNumberFormat="1" applyFont="1" applyFill="1" applyBorder="1" applyAlignment="1" applyProtection="1">
      <alignment horizontal="center" vertical="center"/>
      <protection locked="0"/>
    </xf>
    <xf numFmtId="1" fontId="33" fillId="2" borderId="68" xfId="0" applyNumberFormat="1" applyFont="1" applyFill="1" applyBorder="1" applyAlignment="1" applyProtection="1">
      <alignment horizontal="center" vertical="center"/>
      <protection locked="0"/>
    </xf>
    <xf numFmtId="1" fontId="33" fillId="2" borderId="4" xfId="3" applyNumberFormat="1" applyFont="1" applyFill="1" applyBorder="1" applyAlignment="1" applyProtection="1">
      <alignment horizontal="center" vertical="center" shrinkToFit="1"/>
      <protection locked="0"/>
    </xf>
    <xf numFmtId="169" fontId="33" fillId="2" borderId="41" xfId="1" applyNumberFormat="1" applyFont="1" applyFill="1" applyBorder="1" applyAlignment="1" applyProtection="1">
      <alignment horizontal="center" vertical="center" shrinkToFit="1"/>
    </xf>
    <xf numFmtId="1" fontId="33" fillId="0" borderId="62" xfId="3" applyNumberFormat="1" applyFont="1" applyFill="1" applyBorder="1" applyAlignment="1" applyProtection="1">
      <alignment horizontal="center" vertical="center" shrinkToFit="1"/>
      <protection locked="0"/>
    </xf>
    <xf numFmtId="0" fontId="33" fillId="0" borderId="68" xfId="0" applyFont="1" applyFill="1" applyBorder="1" applyAlignment="1" applyProtection="1">
      <alignment horizontal="left" vertical="center" shrinkToFit="1"/>
    </xf>
    <xf numFmtId="0" fontId="33" fillId="0" borderId="68" xfId="0" applyFont="1" applyFill="1" applyBorder="1" applyAlignment="1" applyProtection="1">
      <alignment horizontal="center" vertical="center" shrinkToFit="1"/>
    </xf>
    <xf numFmtId="169" fontId="33" fillId="0" borderId="69" xfId="1" applyNumberFormat="1" applyFont="1" applyFill="1" applyBorder="1" applyAlignment="1" applyProtection="1">
      <alignment horizontal="center" vertical="center" shrinkToFit="1"/>
    </xf>
    <xf numFmtId="0" fontId="33" fillId="2" borderId="62" xfId="0" applyFont="1" applyFill="1" applyBorder="1" applyAlignment="1" applyProtection="1">
      <alignment horizontal="left" vertical="center" shrinkToFit="1"/>
    </xf>
    <xf numFmtId="0" fontId="33" fillId="2" borderId="62" xfId="0" applyFont="1" applyFill="1" applyBorder="1" applyAlignment="1" applyProtection="1">
      <alignment horizontal="center" vertical="center" shrinkToFit="1"/>
    </xf>
    <xf numFmtId="1" fontId="33" fillId="2" borderId="62" xfId="1" applyNumberFormat="1" applyFont="1" applyFill="1" applyBorder="1" applyAlignment="1" applyProtection="1">
      <alignment horizontal="center" vertical="center"/>
      <protection locked="0"/>
    </xf>
    <xf numFmtId="1" fontId="33" fillId="2" borderId="62" xfId="0" applyNumberFormat="1" applyFont="1" applyFill="1" applyBorder="1" applyAlignment="1" applyProtection="1">
      <alignment horizontal="center" vertical="center"/>
      <protection locked="0"/>
    </xf>
    <xf numFmtId="1" fontId="33" fillId="0" borderId="68" xfId="1" applyNumberFormat="1" applyFont="1" applyFill="1" applyBorder="1" applyAlignment="1" applyProtection="1">
      <alignment horizontal="center" vertical="center"/>
      <protection locked="0"/>
    </xf>
    <xf numFmtId="1" fontId="33" fillId="0" borderId="68" xfId="0" applyNumberFormat="1" applyFont="1" applyFill="1" applyBorder="1" applyAlignment="1" applyProtection="1">
      <alignment horizontal="center" vertical="center"/>
      <protection locked="0"/>
    </xf>
    <xf numFmtId="0" fontId="33" fillId="2" borderId="58" xfId="0" applyFont="1" applyFill="1" applyBorder="1" applyAlignment="1" applyProtection="1">
      <alignment horizontal="left" vertical="center" shrinkToFit="1"/>
    </xf>
    <xf numFmtId="0" fontId="18" fillId="3" borderId="62" xfId="0" applyNumberFormat="1" applyFont="1" applyFill="1" applyBorder="1" applyAlignment="1" applyProtection="1">
      <alignment horizontal="left" vertical="center" shrinkToFit="1"/>
    </xf>
    <xf numFmtId="1" fontId="33" fillId="3" borderId="62" xfId="0" applyNumberFormat="1" applyFont="1" applyFill="1" applyBorder="1" applyAlignment="1" applyProtection="1">
      <alignment horizontal="center" vertical="center" shrinkToFit="1"/>
      <protection locked="0"/>
    </xf>
    <xf numFmtId="166" fontId="33" fillId="3" borderId="62" xfId="1" applyNumberFormat="1" applyFont="1" applyFill="1" applyBorder="1" applyAlignment="1" applyProtection="1">
      <alignment horizontal="center" vertical="center" shrinkToFit="1"/>
    </xf>
    <xf numFmtId="165" fontId="18" fillId="3" borderId="62" xfId="0" applyNumberFormat="1" applyFont="1" applyFill="1" applyBorder="1" applyAlignment="1" applyProtection="1">
      <alignment horizontal="center" vertical="center" shrinkToFit="1"/>
    </xf>
    <xf numFmtId="168" fontId="33" fillId="3" borderId="62" xfId="1" applyNumberFormat="1" applyFont="1" applyFill="1" applyBorder="1" applyAlignment="1" applyProtection="1">
      <alignment horizontal="left" vertical="center" shrinkToFit="1"/>
    </xf>
    <xf numFmtId="169" fontId="33" fillId="3" borderId="63" xfId="1" applyNumberFormat="1" applyFont="1" applyFill="1" applyBorder="1" applyAlignment="1" applyProtection="1">
      <alignment horizontal="center" vertical="center" shrinkToFit="1"/>
    </xf>
    <xf numFmtId="0" fontId="18" fillId="2" borderId="68" xfId="0" applyNumberFormat="1" applyFont="1" applyFill="1" applyBorder="1" applyAlignment="1" applyProtection="1">
      <alignment horizontal="left" vertical="center" shrinkToFit="1"/>
    </xf>
    <xf numFmtId="166" fontId="33" fillId="2" borderId="68" xfId="1" applyNumberFormat="1" applyFont="1" applyFill="1" applyBorder="1" applyAlignment="1" applyProtection="1">
      <alignment horizontal="center" vertical="center" shrinkToFit="1"/>
    </xf>
    <xf numFmtId="165" fontId="18" fillId="2" borderId="68" xfId="0" applyNumberFormat="1" applyFont="1" applyFill="1" applyBorder="1" applyAlignment="1" applyProtection="1">
      <alignment horizontal="center" vertical="center" shrinkToFit="1"/>
    </xf>
    <xf numFmtId="0" fontId="18" fillId="3" borderId="58" xfId="0" applyNumberFormat="1" applyFont="1" applyFill="1" applyBorder="1" applyAlignment="1" applyProtection="1">
      <alignment horizontal="left" vertical="center" shrinkToFit="1"/>
    </xf>
    <xf numFmtId="0" fontId="33" fillId="3" borderId="58" xfId="0" applyNumberFormat="1" applyFont="1" applyFill="1" applyBorder="1" applyAlignment="1" applyProtection="1">
      <alignment horizontal="center" vertical="center" shrinkToFit="1"/>
    </xf>
    <xf numFmtId="1" fontId="33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58" xfId="0" applyNumberFormat="1" applyFont="1" applyFill="1" applyBorder="1" applyAlignment="1" applyProtection="1">
      <alignment horizontal="left" vertical="center" shrinkToFit="1"/>
    </xf>
    <xf numFmtId="0" fontId="33" fillId="2" borderId="58" xfId="0" applyNumberFormat="1" applyFont="1" applyFill="1" applyBorder="1" applyAlignment="1" applyProtection="1">
      <alignment horizontal="center" vertical="center" shrinkToFit="1"/>
    </xf>
    <xf numFmtId="1" fontId="33" fillId="2" borderId="58" xfId="0" applyNumberFormat="1" applyFont="1" applyFill="1" applyBorder="1" applyAlignment="1" applyProtection="1">
      <alignment horizontal="center" vertical="center" shrinkToFit="1"/>
      <protection locked="0"/>
    </xf>
    <xf numFmtId="1" fontId="33" fillId="3" borderId="58" xfId="0" applyNumberFormat="1" applyFont="1" applyFill="1" applyBorder="1" applyAlignment="1" applyProtection="1">
      <alignment horizontal="center" vertical="center"/>
      <protection locked="0"/>
    </xf>
    <xf numFmtId="0" fontId="33" fillId="3" borderId="62" xfId="0" applyFont="1" applyFill="1" applyBorder="1" applyAlignment="1" applyProtection="1">
      <alignment horizontal="left" vertical="center" shrinkToFit="1"/>
    </xf>
    <xf numFmtId="0" fontId="33" fillId="3" borderId="62" xfId="0" applyFont="1" applyFill="1" applyBorder="1" applyAlignment="1" applyProtection="1">
      <alignment horizontal="center" vertical="center" shrinkToFit="1"/>
    </xf>
    <xf numFmtId="1" fontId="33" fillId="3" borderId="62" xfId="1" applyNumberFormat="1" applyFont="1" applyFill="1" applyBorder="1" applyAlignment="1" applyProtection="1">
      <alignment horizontal="center" vertical="center"/>
      <protection locked="0"/>
    </xf>
    <xf numFmtId="1" fontId="33" fillId="3" borderId="62" xfId="0" applyNumberFormat="1" applyFont="1" applyFill="1" applyBorder="1" applyAlignment="1" applyProtection="1">
      <alignment horizontal="center" vertical="center"/>
      <protection locked="0"/>
    </xf>
    <xf numFmtId="168" fontId="33" fillId="2" borderId="62" xfId="1" applyNumberFormat="1" applyFont="1" applyFill="1" applyBorder="1" applyAlignment="1" applyProtection="1">
      <alignment horizontal="left" vertical="center" shrinkToFit="1"/>
    </xf>
    <xf numFmtId="1" fontId="33" fillId="3" borderId="65" xfId="1" applyNumberFormat="1" applyFont="1" applyFill="1" applyBorder="1" applyAlignment="1" applyProtection="1">
      <alignment horizontal="center" vertical="center"/>
      <protection locked="0"/>
    </xf>
    <xf numFmtId="1" fontId="33" fillId="3" borderId="65" xfId="0" applyNumberFormat="1" applyFont="1" applyFill="1" applyBorder="1" applyAlignment="1" applyProtection="1">
      <alignment horizontal="center" vertical="center"/>
      <protection locked="0"/>
    </xf>
    <xf numFmtId="165" fontId="32" fillId="3" borderId="67" xfId="0" applyNumberFormat="1" applyFont="1" applyFill="1" applyBorder="1" applyAlignment="1" applyProtection="1">
      <alignment horizontal="center" vertical="center" shrinkToFit="1"/>
    </xf>
    <xf numFmtId="0" fontId="33" fillId="3" borderId="68" xfId="0" applyFont="1" applyFill="1" applyBorder="1" applyAlignment="1" applyProtection="1">
      <alignment horizontal="left" vertical="center" shrinkToFit="1"/>
    </xf>
    <xf numFmtId="168" fontId="33" fillId="3" borderId="68" xfId="1" applyNumberFormat="1" applyFont="1" applyFill="1" applyBorder="1" applyAlignment="1" applyProtection="1">
      <alignment horizontal="left" vertical="center" shrinkToFit="1"/>
    </xf>
    <xf numFmtId="1" fontId="33" fillId="3" borderId="68" xfId="1" applyNumberFormat="1" applyFont="1" applyFill="1" applyBorder="1" applyAlignment="1" applyProtection="1">
      <alignment horizontal="center" vertical="center"/>
      <protection locked="0"/>
    </xf>
    <xf numFmtId="1" fontId="33" fillId="3" borderId="68" xfId="0" applyNumberFormat="1" applyFont="1" applyFill="1" applyBorder="1" applyAlignment="1" applyProtection="1">
      <alignment horizontal="center" vertical="center"/>
      <protection locked="0"/>
    </xf>
    <xf numFmtId="169" fontId="33" fillId="3" borderId="69" xfId="1" applyNumberFormat="1" applyFont="1" applyFill="1" applyBorder="1" applyAlignment="1" applyProtection="1">
      <alignment horizontal="center" vertical="center" shrinkToFit="1"/>
    </xf>
    <xf numFmtId="165" fontId="32" fillId="5" borderId="64" xfId="0" applyNumberFormat="1" applyFont="1" applyFill="1" applyBorder="1" applyAlignment="1" applyProtection="1">
      <alignment horizontal="center" vertical="center" shrinkToFit="1"/>
    </xf>
    <xf numFmtId="165" fontId="32" fillId="3" borderId="64" xfId="0" applyNumberFormat="1" applyFont="1" applyFill="1" applyBorder="1" applyAlignment="1" applyProtection="1">
      <alignment horizontal="center" vertical="center" shrinkToFit="1"/>
    </xf>
    <xf numFmtId="165" fontId="39" fillId="0" borderId="61" xfId="0" applyNumberFormat="1" applyFont="1" applyBorder="1" applyAlignment="1">
      <alignment horizontal="center" vertical="center"/>
    </xf>
    <xf numFmtId="171" fontId="33" fillId="3" borderId="62" xfId="0" applyNumberFormat="1" applyFont="1" applyFill="1" applyBorder="1" applyAlignment="1" applyProtection="1">
      <alignment horizontal="left" vertical="center" shrinkToFit="1"/>
    </xf>
    <xf numFmtId="1" fontId="33" fillId="3" borderId="62" xfId="1" applyNumberFormat="1" applyFont="1" applyFill="1" applyBorder="1" applyAlignment="1" applyProtection="1">
      <alignment horizontal="center" vertical="center" shrinkToFit="1"/>
      <protection locked="0"/>
    </xf>
    <xf numFmtId="1" fontId="33" fillId="3" borderId="58" xfId="3" applyNumberFormat="1" applyFont="1" applyFill="1" applyBorder="1" applyAlignment="1" applyProtection="1">
      <alignment horizontal="center" vertical="center" shrinkToFit="1"/>
      <protection locked="0"/>
    </xf>
    <xf numFmtId="0" fontId="33" fillId="3" borderId="62" xfId="0" applyFont="1" applyFill="1" applyBorder="1" applyAlignment="1" applyProtection="1">
      <alignment horizontal="center" vertical="center"/>
    </xf>
    <xf numFmtId="168" fontId="33" fillId="3" borderId="62" xfId="1" applyNumberFormat="1" applyFont="1" applyFill="1" applyBorder="1" applyAlignment="1" applyProtection="1">
      <alignment vertical="center"/>
    </xf>
    <xf numFmtId="165" fontId="39" fillId="0" borderId="64" xfId="0" applyNumberFormat="1" applyFont="1" applyBorder="1" applyAlignment="1">
      <alignment horizontal="center" vertical="center"/>
    </xf>
    <xf numFmtId="165" fontId="39" fillId="3" borderId="67" xfId="0" applyNumberFormat="1" applyFont="1" applyFill="1" applyBorder="1" applyAlignment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168" fontId="33" fillId="3" borderId="68" xfId="1" applyNumberFormat="1" applyFont="1" applyFill="1" applyBorder="1" applyAlignment="1" applyProtection="1">
      <alignment horizontal="left" vertical="center"/>
    </xf>
    <xf numFmtId="165" fontId="32" fillId="2" borderId="61" xfId="0" applyNumberFormat="1" applyFont="1" applyFill="1" applyBorder="1" applyAlignment="1" applyProtection="1">
      <alignment horizontal="center" vertical="center" shrinkToFit="1"/>
    </xf>
    <xf numFmtId="1" fontId="33" fillId="2" borderId="62" xfId="0" applyNumberFormat="1" applyFont="1" applyFill="1" applyBorder="1" applyAlignment="1" applyProtection="1">
      <alignment horizontal="center" vertical="center" shrinkToFit="1"/>
      <protection locked="0"/>
    </xf>
    <xf numFmtId="165" fontId="18" fillId="3" borderId="67" xfId="3" applyNumberFormat="1" applyFont="1" applyFill="1" applyBorder="1" applyAlignment="1" applyProtection="1">
      <alignment horizontal="center" vertical="center" shrinkToFit="1"/>
    </xf>
    <xf numFmtId="0" fontId="33" fillId="3" borderId="68" xfId="3" applyFont="1" applyFill="1" applyBorder="1" applyAlignment="1" applyProtection="1">
      <alignment horizontal="left" vertical="center" shrinkToFit="1"/>
    </xf>
    <xf numFmtId="0" fontId="33" fillId="3" borderId="68" xfId="3" applyFont="1" applyFill="1" applyBorder="1" applyAlignment="1" applyProtection="1">
      <alignment horizontal="center" vertical="center" shrinkToFit="1"/>
    </xf>
    <xf numFmtId="1" fontId="33" fillId="3" borderId="68" xfId="1" applyNumberFormat="1" applyFont="1" applyFill="1" applyBorder="1" applyAlignment="1" applyProtection="1">
      <alignment horizontal="center" vertical="center" shrinkToFit="1"/>
      <protection locked="0"/>
    </xf>
    <xf numFmtId="1" fontId="33" fillId="3" borderId="68" xfId="3" applyNumberFormat="1" applyFont="1" applyFill="1" applyBorder="1" applyAlignment="1" applyProtection="1">
      <alignment horizontal="center" vertical="center" shrinkToFit="1"/>
      <protection locked="0"/>
    </xf>
    <xf numFmtId="165" fontId="32" fillId="2" borderId="57" xfId="0" applyNumberFormat="1" applyFont="1" applyFill="1" applyBorder="1" applyAlignment="1" applyProtection="1">
      <alignment horizontal="center" vertical="center" shrinkToFit="1"/>
    </xf>
    <xf numFmtId="165" fontId="32" fillId="3" borderId="61" xfId="3" applyNumberFormat="1" applyFont="1" applyFill="1" applyBorder="1" applyAlignment="1" applyProtection="1">
      <alignment horizontal="center" vertical="center" shrinkToFit="1"/>
    </xf>
    <xf numFmtId="0" fontId="33" fillId="3" borderId="62" xfId="3" applyFont="1" applyFill="1" applyBorder="1" applyAlignment="1" applyProtection="1">
      <alignment horizontal="left" vertical="center" shrinkToFit="1"/>
    </xf>
    <xf numFmtId="0" fontId="33" fillId="3" borderId="62" xfId="3" applyFont="1" applyFill="1" applyBorder="1" applyAlignment="1" applyProtection="1">
      <alignment horizontal="center" vertical="center" shrinkToFit="1"/>
    </xf>
    <xf numFmtId="1" fontId="33" fillId="3" borderId="62" xfId="3" applyNumberFormat="1" applyFont="1" applyFill="1" applyBorder="1" applyAlignment="1" applyProtection="1">
      <alignment horizontal="center" vertical="center" shrinkToFit="1"/>
      <protection locked="0"/>
    </xf>
    <xf numFmtId="165" fontId="18" fillId="5" borderId="64" xfId="3" applyNumberFormat="1" applyFont="1" applyFill="1" applyBorder="1" applyAlignment="1" applyProtection="1">
      <alignment horizontal="center" vertical="center" shrinkToFit="1"/>
    </xf>
    <xf numFmtId="0" fontId="33" fillId="2" borderId="68" xfId="3" applyNumberFormat="1" applyFont="1" applyFill="1" applyBorder="1" applyAlignment="1" applyProtection="1">
      <alignment horizontal="left" vertical="center" shrinkToFit="1"/>
    </xf>
    <xf numFmtId="0" fontId="33" fillId="2" borderId="68" xfId="3" applyNumberFormat="1" applyFont="1" applyFill="1" applyBorder="1" applyAlignment="1" applyProtection="1">
      <alignment horizontal="center" vertical="center" shrinkToFit="1"/>
    </xf>
    <xf numFmtId="1" fontId="33" fillId="2" borderId="58" xfId="3" applyNumberFormat="1" applyFont="1" applyFill="1" applyBorder="1" applyAlignment="1" applyProtection="1">
      <alignment horizontal="center" vertical="center" shrinkToFit="1"/>
      <protection locked="0"/>
    </xf>
    <xf numFmtId="165" fontId="32" fillId="3" borderId="67" xfId="3" applyNumberFormat="1" applyFont="1" applyFill="1" applyBorder="1" applyAlignment="1" applyProtection="1">
      <alignment horizontal="center" vertical="center" shrinkToFit="1"/>
    </xf>
    <xf numFmtId="165" fontId="18" fillId="3" borderId="61" xfId="3" applyNumberFormat="1" applyFont="1" applyFill="1" applyBorder="1" applyAlignment="1" applyProtection="1">
      <alignment horizontal="center" vertical="center" shrinkToFit="1"/>
    </xf>
    <xf numFmtId="168" fontId="33" fillId="3" borderId="58" xfId="1" applyNumberFormat="1" applyFont="1" applyFill="1" applyBorder="1" applyAlignment="1" applyProtection="1">
      <alignment horizontal="left" vertical="center" shrinkToFit="1"/>
      <protection locked="0"/>
    </xf>
    <xf numFmtId="165" fontId="32" fillId="3" borderId="57" xfId="0" applyNumberFormat="1" applyFont="1" applyFill="1" applyBorder="1" applyAlignment="1" applyProtection="1">
      <alignment horizontal="center" vertical="center" shrinkToFit="1"/>
    </xf>
    <xf numFmtId="1" fontId="37" fillId="3" borderId="62" xfId="0" applyNumberFormat="1" applyFont="1" applyFill="1" applyBorder="1" applyAlignment="1" applyProtection="1">
      <alignment horizontal="center" vertical="center"/>
      <protection locked="0"/>
    </xf>
    <xf numFmtId="165" fontId="32" fillId="2" borderId="68" xfId="3" applyNumberFormat="1" applyFont="1" applyFill="1" applyBorder="1" applyAlignment="1" applyProtection="1">
      <alignment horizontal="center" vertical="center" shrinkToFit="1"/>
    </xf>
    <xf numFmtId="0" fontId="33" fillId="2" borderId="68" xfId="3" applyFont="1" applyFill="1" applyBorder="1" applyAlignment="1" applyProtection="1">
      <alignment vertical="center" shrinkToFit="1"/>
    </xf>
    <xf numFmtId="1" fontId="37" fillId="2" borderId="68" xfId="0" applyNumberFormat="1" applyFont="1" applyFill="1" applyBorder="1" applyAlignment="1" applyProtection="1">
      <alignment horizontal="center" vertical="center"/>
      <protection locked="0"/>
    </xf>
    <xf numFmtId="0" fontId="33" fillId="3" borderId="62" xfId="0" applyFont="1" applyFill="1" applyBorder="1" applyAlignment="1" applyProtection="1">
      <alignment vertical="center" shrinkToFit="1"/>
    </xf>
    <xf numFmtId="165" fontId="39" fillId="2" borderId="64" xfId="0" applyNumberFormat="1" applyFont="1" applyFill="1" applyBorder="1" applyAlignment="1" applyProtection="1">
      <alignment horizontal="center" vertical="center"/>
    </xf>
    <xf numFmtId="0" fontId="37" fillId="2" borderId="65" xfId="0" applyFont="1" applyFill="1" applyBorder="1" applyAlignment="1" applyProtection="1">
      <alignment horizontal="left" vertical="center" shrinkToFit="1"/>
    </xf>
    <xf numFmtId="0" fontId="37" fillId="2" borderId="65" xfId="0" applyFont="1" applyFill="1" applyBorder="1" applyAlignment="1" applyProtection="1">
      <alignment horizontal="center" vertical="center"/>
    </xf>
    <xf numFmtId="168" fontId="37" fillId="2" borderId="65" xfId="1" applyNumberFormat="1" applyFont="1" applyFill="1" applyBorder="1" applyAlignment="1" applyProtection="1">
      <alignment vertical="center"/>
    </xf>
    <xf numFmtId="166" fontId="33" fillId="2" borderId="65" xfId="1" applyNumberFormat="1" applyFont="1" applyFill="1" applyBorder="1" applyAlignment="1" applyProtection="1">
      <alignment horizontal="center" vertical="center" shrinkToFit="1"/>
    </xf>
    <xf numFmtId="165" fontId="18" fillId="2" borderId="65" xfId="0" applyNumberFormat="1" applyFont="1" applyFill="1" applyBorder="1" applyAlignment="1" applyProtection="1">
      <alignment horizontal="center" vertical="center" shrinkToFit="1"/>
    </xf>
    <xf numFmtId="0" fontId="33" fillId="2" borderId="65" xfId="0" applyFont="1" applyFill="1" applyBorder="1" applyAlignment="1" applyProtection="1">
      <alignment vertical="center" shrinkToFit="1"/>
    </xf>
    <xf numFmtId="165" fontId="39" fillId="3" borderId="64" xfId="0" applyNumberFormat="1" applyFont="1" applyFill="1" applyBorder="1" applyAlignment="1" applyProtection="1">
      <alignment horizontal="center" vertical="center"/>
    </xf>
    <xf numFmtId="0" fontId="37" fillId="3" borderId="65" xfId="0" applyFont="1" applyFill="1" applyBorder="1" applyAlignment="1" applyProtection="1">
      <alignment horizontal="center" vertical="center"/>
    </xf>
    <xf numFmtId="168" fontId="37" fillId="3" borderId="65" xfId="1" applyNumberFormat="1" applyFont="1" applyFill="1" applyBorder="1" applyAlignment="1" applyProtection="1">
      <alignment vertical="center"/>
    </xf>
    <xf numFmtId="166" fontId="33" fillId="3" borderId="65" xfId="1" applyNumberFormat="1" applyFont="1" applyFill="1" applyBorder="1" applyAlignment="1" applyProtection="1">
      <alignment horizontal="center" vertical="center" shrinkToFit="1"/>
    </xf>
    <xf numFmtId="165" fontId="18" fillId="3" borderId="65" xfId="3" applyNumberFormat="1" applyFont="1" applyFill="1" applyBorder="1" applyAlignment="1" applyProtection="1">
      <alignment horizontal="center" vertical="center" shrinkToFit="1"/>
    </xf>
    <xf numFmtId="0" fontId="33" fillId="3" borderId="65" xfId="3" applyFont="1" applyFill="1" applyBorder="1" applyAlignment="1" applyProtection="1">
      <alignment vertical="center" shrinkToFit="1"/>
    </xf>
    <xf numFmtId="1" fontId="37" fillId="3" borderId="65" xfId="0" applyNumberFormat="1" applyFont="1" applyFill="1" applyBorder="1" applyAlignment="1" applyProtection="1">
      <alignment horizontal="center" vertical="center"/>
      <protection locked="0"/>
    </xf>
    <xf numFmtId="165" fontId="32" fillId="2" borderId="65" xfId="0" applyNumberFormat="1" applyFont="1" applyFill="1" applyBorder="1" applyAlignment="1" applyProtection="1">
      <alignment horizontal="center" vertical="center" shrinkToFit="1"/>
    </xf>
    <xf numFmtId="165" fontId="18" fillId="3" borderId="65" xfId="0" applyNumberFormat="1" applyFont="1" applyFill="1" applyBorder="1" applyAlignment="1" applyProtection="1">
      <alignment horizontal="center" vertical="center"/>
    </xf>
    <xf numFmtId="0" fontId="33" fillId="3" borderId="65" xfId="0" applyFont="1" applyFill="1" applyBorder="1" applyAlignment="1" applyProtection="1">
      <alignment vertical="center" shrinkToFit="1"/>
    </xf>
    <xf numFmtId="0" fontId="33" fillId="3" borderId="65" xfId="0" applyFont="1" applyFill="1" applyBorder="1" applyAlignment="1" applyProtection="1">
      <alignment horizontal="center" vertical="center"/>
    </xf>
    <xf numFmtId="168" fontId="33" fillId="3" borderId="65" xfId="1" applyNumberFormat="1" applyFont="1" applyFill="1" applyBorder="1" applyAlignment="1" applyProtection="1">
      <alignment horizontal="left" vertical="center"/>
    </xf>
    <xf numFmtId="0" fontId="33" fillId="2" borderId="68" xfId="0" applyFont="1" applyFill="1" applyBorder="1" applyAlignment="1" applyProtection="1">
      <alignment vertical="center" shrinkToFit="1"/>
    </xf>
    <xf numFmtId="165" fontId="32" fillId="2" borderId="68" xfId="0" applyNumberFormat="1" applyFont="1" applyFill="1" applyBorder="1" applyAlignment="1" applyProtection="1">
      <alignment horizontal="center" vertical="center" shrinkToFit="1"/>
    </xf>
    <xf numFmtId="165" fontId="18" fillId="0" borderId="61" xfId="3" applyNumberFormat="1" applyFont="1" applyFill="1" applyBorder="1" applyAlignment="1" applyProtection="1">
      <alignment horizontal="center" vertical="center" shrinkToFit="1"/>
    </xf>
    <xf numFmtId="166" fontId="33" fillId="0" borderId="62" xfId="1" applyNumberFormat="1" applyFont="1" applyFill="1" applyBorder="1" applyAlignment="1" applyProtection="1">
      <alignment horizontal="center" vertical="center" shrinkToFit="1"/>
    </xf>
    <xf numFmtId="165" fontId="18" fillId="2" borderId="62" xfId="0" applyNumberFormat="1" applyFont="1" applyFill="1" applyBorder="1" applyAlignment="1" applyProtection="1">
      <alignment horizontal="center" vertical="center"/>
    </xf>
    <xf numFmtId="0" fontId="33" fillId="2" borderId="62" xfId="0" applyFont="1" applyFill="1" applyBorder="1" applyAlignment="1" applyProtection="1">
      <alignment horizontal="center" vertical="center"/>
    </xf>
    <xf numFmtId="168" fontId="33" fillId="2" borderId="62" xfId="1" applyNumberFormat="1" applyFont="1" applyFill="1" applyBorder="1" applyAlignment="1" applyProtection="1">
      <alignment horizontal="left" vertical="center"/>
    </xf>
    <xf numFmtId="165" fontId="39" fillId="2" borderId="61" xfId="0" applyNumberFormat="1" applyFont="1" applyFill="1" applyBorder="1" applyAlignment="1" applyProtection="1">
      <alignment horizontal="center" vertical="center"/>
    </xf>
    <xf numFmtId="0" fontId="37" fillId="2" borderId="62" xfId="0" applyFont="1" applyFill="1" applyBorder="1" applyAlignment="1" applyProtection="1">
      <alignment horizontal="left" vertical="center" shrinkToFit="1"/>
    </xf>
    <xf numFmtId="0" fontId="37" fillId="2" borderId="62" xfId="0" applyFont="1" applyFill="1" applyBorder="1" applyAlignment="1" applyProtection="1">
      <alignment horizontal="center" vertical="center"/>
    </xf>
    <xf numFmtId="168" fontId="37" fillId="2" borderId="62" xfId="1" applyNumberFormat="1" applyFont="1" applyFill="1" applyBorder="1" applyAlignment="1" applyProtection="1">
      <alignment vertical="center"/>
    </xf>
    <xf numFmtId="166" fontId="33" fillId="2" borderId="62" xfId="1" applyNumberFormat="1" applyFont="1" applyFill="1" applyBorder="1" applyAlignment="1" applyProtection="1">
      <alignment horizontal="center" vertical="center" shrinkToFit="1"/>
    </xf>
    <xf numFmtId="165" fontId="32" fillId="2" borderId="62" xfId="0" applyNumberFormat="1" applyFont="1" applyFill="1" applyBorder="1" applyAlignment="1" applyProtection="1">
      <alignment horizontal="center" vertical="center" shrinkToFit="1"/>
    </xf>
    <xf numFmtId="0" fontId="33" fillId="2" borderId="62" xfId="0" applyFont="1" applyFill="1" applyBorder="1" applyAlignment="1" applyProtection="1">
      <alignment vertical="center" shrinkToFit="1"/>
    </xf>
    <xf numFmtId="165" fontId="39" fillId="3" borderId="62" xfId="0" applyNumberFormat="1" applyFont="1" applyFill="1" applyBorder="1" applyAlignment="1">
      <alignment horizontal="center" vertical="center"/>
    </xf>
    <xf numFmtId="165" fontId="39" fillId="2" borderId="65" xfId="0" applyNumberFormat="1" applyFont="1" applyFill="1" applyBorder="1" applyAlignment="1">
      <alignment horizontal="center" vertical="center"/>
    </xf>
    <xf numFmtId="165" fontId="39" fillId="3" borderId="65" xfId="0" applyNumberFormat="1" applyFont="1" applyFill="1" applyBorder="1" applyAlignment="1">
      <alignment horizontal="center" vertical="center"/>
    </xf>
    <xf numFmtId="165" fontId="39" fillId="0" borderId="67" xfId="0" applyNumberFormat="1" applyFont="1" applyBorder="1" applyAlignment="1">
      <alignment horizontal="center" vertical="center"/>
    </xf>
    <xf numFmtId="166" fontId="33" fillId="3" borderId="68" xfId="1" applyNumberFormat="1" applyFont="1" applyFill="1" applyBorder="1" applyAlignment="1" applyProtection="1">
      <alignment horizontal="center" vertical="center" shrinkToFit="1"/>
    </xf>
    <xf numFmtId="165" fontId="39" fillId="3" borderId="68" xfId="0" applyNumberFormat="1" applyFont="1" applyFill="1" applyBorder="1" applyAlignment="1">
      <alignment horizontal="center" vertical="center"/>
    </xf>
    <xf numFmtId="165" fontId="18" fillId="2" borderId="67" xfId="3" applyNumberFormat="1" applyFont="1" applyFill="1" applyBorder="1" applyAlignment="1" applyProtection="1">
      <alignment horizontal="center" vertical="center" shrinkToFit="1"/>
    </xf>
    <xf numFmtId="165" fontId="39" fillId="3" borderId="61" xfId="0" applyNumberFormat="1" applyFont="1" applyFill="1" applyBorder="1" applyAlignment="1">
      <alignment horizontal="center" vertical="center"/>
    </xf>
    <xf numFmtId="169" fontId="33" fillId="3" borderId="62" xfId="1" applyNumberFormat="1" applyFont="1" applyFill="1" applyBorder="1" applyAlignment="1" applyProtection="1">
      <alignment horizontal="center" vertical="center" shrinkToFit="1"/>
    </xf>
    <xf numFmtId="169" fontId="33" fillId="2" borderId="68" xfId="1" applyNumberFormat="1" applyFont="1" applyFill="1" applyBorder="1" applyAlignment="1" applyProtection="1">
      <alignment horizontal="center" vertical="center" shrinkToFit="1"/>
    </xf>
    <xf numFmtId="165" fontId="39" fillId="2" borderId="68" xfId="0" applyNumberFormat="1" applyFont="1" applyFill="1" applyBorder="1" applyAlignment="1">
      <alignment horizontal="center" vertical="center"/>
    </xf>
    <xf numFmtId="165" fontId="39" fillId="2" borderId="57" xfId="0" applyNumberFormat="1" applyFont="1" applyFill="1" applyBorder="1" applyAlignment="1" applyProtection="1">
      <alignment horizontal="center" vertical="center"/>
    </xf>
    <xf numFmtId="0" fontId="37" fillId="2" borderId="58" xfId="0" applyFont="1" applyFill="1" applyBorder="1" applyAlignment="1" applyProtection="1">
      <alignment horizontal="left" vertical="center" shrinkToFit="1"/>
    </xf>
    <xf numFmtId="0" fontId="37" fillId="2" borderId="58" xfId="0" applyFont="1" applyFill="1" applyBorder="1" applyAlignment="1" applyProtection="1">
      <alignment horizontal="center" vertical="center"/>
    </xf>
    <xf numFmtId="168" fontId="37" fillId="2" borderId="58" xfId="1" applyNumberFormat="1" applyFont="1" applyFill="1" applyBorder="1" applyAlignment="1" applyProtection="1">
      <alignment vertical="center"/>
    </xf>
    <xf numFmtId="165" fontId="39" fillId="3" borderId="57" xfId="0" applyNumberFormat="1" applyFont="1" applyFill="1" applyBorder="1" applyAlignment="1" applyProtection="1">
      <alignment horizontal="center" vertical="center"/>
    </xf>
    <xf numFmtId="0" fontId="37" fillId="3" borderId="58" xfId="0" applyFont="1" applyFill="1" applyBorder="1" applyAlignment="1" applyProtection="1">
      <alignment horizontal="left" vertical="center" shrinkToFit="1"/>
    </xf>
    <xf numFmtId="0" fontId="37" fillId="3" borderId="58" xfId="0" applyFont="1" applyFill="1" applyBorder="1" applyAlignment="1" applyProtection="1">
      <alignment horizontal="center" vertical="center"/>
    </xf>
    <xf numFmtId="168" fontId="37" fillId="3" borderId="58" xfId="1" applyNumberFormat="1" applyFont="1" applyFill="1" applyBorder="1" applyAlignment="1" applyProtection="1">
      <alignment vertical="center"/>
    </xf>
    <xf numFmtId="165" fontId="32" fillId="5" borderId="61" xfId="0" applyNumberFormat="1" applyFont="1" applyFill="1" applyBorder="1" applyAlignment="1" applyProtection="1">
      <alignment horizontal="center" vertical="center" shrinkToFit="1"/>
    </xf>
    <xf numFmtId="165" fontId="18" fillId="3" borderId="65" xfId="0" applyNumberFormat="1" applyFont="1" applyFill="1" applyBorder="1" applyAlignment="1" applyProtection="1">
      <alignment horizontal="center" vertical="center" shrinkToFit="1"/>
    </xf>
    <xf numFmtId="165" fontId="18" fillId="2" borderId="65" xfId="3" applyNumberFormat="1" applyFont="1" applyFill="1" applyBorder="1" applyAlignment="1" applyProtection="1">
      <alignment horizontal="center" vertical="center" shrinkToFit="1"/>
    </xf>
    <xf numFmtId="1" fontId="33" fillId="3" borderId="68" xfId="0" applyNumberFormat="1" applyFont="1" applyFill="1" applyBorder="1" applyAlignment="1" applyProtection="1">
      <alignment horizontal="center" vertical="center" shrinkToFit="1"/>
      <protection locked="0"/>
    </xf>
    <xf numFmtId="165" fontId="32" fillId="3" borderId="68" xfId="3" applyNumberFormat="1" applyFont="1" applyFill="1" applyBorder="1" applyAlignment="1" applyProtection="1">
      <alignment horizontal="center" vertical="center" shrinkToFit="1"/>
    </xf>
    <xf numFmtId="0" fontId="33" fillId="2" borderId="65" xfId="3" applyFont="1" applyFill="1" applyBorder="1" applyAlignment="1" applyProtection="1">
      <alignment vertical="center" shrinkToFit="1"/>
    </xf>
    <xf numFmtId="0" fontId="33" fillId="3" borderId="68" xfId="0" applyFont="1" applyFill="1" applyBorder="1" applyAlignment="1" applyProtection="1">
      <alignment vertical="center" shrinkToFit="1"/>
    </xf>
    <xf numFmtId="165" fontId="18" fillId="3" borderId="68" xfId="0" applyNumberFormat="1" applyFont="1" applyFill="1" applyBorder="1" applyAlignment="1" applyProtection="1">
      <alignment horizontal="center" vertical="center" shrinkToFit="1"/>
    </xf>
    <xf numFmtId="0" fontId="33" fillId="2" borderId="58" xfId="3" applyFont="1" applyFill="1" applyBorder="1" applyAlignment="1" applyProtection="1">
      <alignment vertical="center" shrinkToFit="1"/>
    </xf>
    <xf numFmtId="166" fontId="33" fillId="2" borderId="58" xfId="1" applyNumberFormat="1" applyFont="1" applyFill="1" applyBorder="1" applyAlignment="1" applyProtection="1">
      <alignment horizontal="center" vertical="center" shrinkToFit="1"/>
    </xf>
    <xf numFmtId="165" fontId="18" fillId="2" borderId="58" xfId="0" applyNumberFormat="1" applyFont="1" applyFill="1" applyBorder="1" applyAlignment="1" applyProtection="1">
      <alignment horizontal="center" vertical="center" shrinkToFit="1"/>
    </xf>
    <xf numFmtId="0" fontId="33" fillId="2" borderId="58" xfId="0" applyFont="1" applyFill="1" applyBorder="1" applyAlignment="1" applyProtection="1">
      <alignment vertical="center" shrinkToFit="1"/>
    </xf>
    <xf numFmtId="0" fontId="33" fillId="3" borderId="62" xfId="3" applyFont="1" applyFill="1" applyBorder="1" applyAlignment="1" applyProtection="1">
      <alignment vertical="center" shrinkToFit="1"/>
    </xf>
    <xf numFmtId="165" fontId="32" fillId="3" borderId="62" xfId="0" applyNumberFormat="1" applyFont="1" applyFill="1" applyBorder="1" applyAlignment="1" applyProtection="1">
      <alignment horizontal="center" vertical="center" shrinkToFit="1"/>
    </xf>
    <xf numFmtId="165" fontId="18" fillId="2" borderId="68" xfId="3" applyNumberFormat="1" applyFont="1" applyFill="1" applyBorder="1" applyAlignment="1" applyProtection="1">
      <alignment horizontal="center" vertical="center" shrinkToFit="1"/>
    </xf>
    <xf numFmtId="165" fontId="39" fillId="0" borderId="62" xfId="0" applyNumberFormat="1" applyFont="1" applyBorder="1" applyAlignment="1">
      <alignment horizontal="center" vertical="center"/>
    </xf>
    <xf numFmtId="165" fontId="39" fillId="0" borderId="65" xfId="0" applyNumberFormat="1" applyFont="1" applyBorder="1" applyAlignment="1">
      <alignment horizontal="center" vertical="center"/>
    </xf>
    <xf numFmtId="1" fontId="37" fillId="2" borderId="58" xfId="0" applyNumberFormat="1" applyFont="1" applyFill="1" applyBorder="1" applyAlignment="1" applyProtection="1">
      <alignment horizontal="center" vertical="center"/>
      <protection locked="0"/>
    </xf>
    <xf numFmtId="1" fontId="37" fillId="3" borderId="58" xfId="0" applyNumberFormat="1" applyFont="1" applyFill="1" applyBorder="1" applyAlignment="1" applyProtection="1">
      <alignment horizontal="center" vertical="center"/>
      <protection locked="0"/>
    </xf>
    <xf numFmtId="165" fontId="39" fillId="0" borderId="68" xfId="0" applyNumberFormat="1" applyFont="1" applyBorder="1" applyAlignment="1">
      <alignment horizontal="center" vertical="center"/>
    </xf>
    <xf numFmtId="165" fontId="18" fillId="3" borderId="61" xfId="0" applyNumberFormat="1" applyFont="1" applyFill="1" applyBorder="1" applyAlignment="1" applyProtection="1">
      <alignment horizontal="center" vertical="center"/>
    </xf>
    <xf numFmtId="0" fontId="33" fillId="0" borderId="58" xfId="0" applyFont="1" applyFill="1" applyBorder="1" applyAlignment="1" applyProtection="1">
      <alignment horizontal="left" vertical="center" shrinkToFit="1"/>
    </xf>
    <xf numFmtId="0" fontId="33" fillId="0" borderId="58" xfId="0" applyFont="1" applyFill="1" applyBorder="1" applyAlignment="1" applyProtection="1">
      <alignment horizontal="center" vertical="center" shrinkToFit="1"/>
    </xf>
    <xf numFmtId="168" fontId="33" fillId="0" borderId="58" xfId="1" applyNumberFormat="1" applyFont="1" applyFill="1" applyBorder="1" applyAlignment="1" applyProtection="1">
      <alignment vertical="center" shrinkToFit="1"/>
    </xf>
    <xf numFmtId="1" fontId="33" fillId="0" borderId="58" xfId="1" applyNumberFormat="1" applyFont="1" applyFill="1" applyBorder="1" applyAlignment="1" applyProtection="1">
      <alignment horizontal="center" vertical="center"/>
      <protection locked="0"/>
    </xf>
    <xf numFmtId="1" fontId="33" fillId="0" borderId="58" xfId="0" applyNumberFormat="1" applyFont="1" applyFill="1" applyBorder="1" applyAlignment="1" applyProtection="1">
      <alignment horizontal="center" vertical="center"/>
      <protection locked="0"/>
    </xf>
    <xf numFmtId="165" fontId="18" fillId="5" borderId="57" xfId="3" applyNumberFormat="1" applyFont="1" applyFill="1" applyBorder="1" applyAlignment="1" applyProtection="1">
      <alignment horizontal="center" vertical="center" shrinkToFit="1"/>
    </xf>
    <xf numFmtId="166" fontId="33" fillId="3" borderId="58" xfId="1" applyNumberFormat="1" applyFont="1" applyFill="1" applyBorder="1" applyAlignment="1" applyProtection="1">
      <alignment horizontal="center" vertical="center" shrinkToFit="1"/>
    </xf>
    <xf numFmtId="165" fontId="18" fillId="3" borderId="58" xfId="0" applyNumberFormat="1" applyFont="1" applyFill="1" applyBorder="1" applyAlignment="1" applyProtection="1">
      <alignment horizontal="center" vertical="center" shrinkToFit="1"/>
    </xf>
    <xf numFmtId="0" fontId="33" fillId="3" borderId="58" xfId="0" applyNumberFormat="1" applyFont="1" applyFill="1" applyBorder="1" applyAlignment="1" applyProtection="1">
      <alignment horizontal="center" vertical="center"/>
    </xf>
    <xf numFmtId="168" fontId="33" fillId="3" borderId="58" xfId="1" applyNumberFormat="1" applyFont="1" applyFill="1" applyBorder="1" applyAlignment="1" applyProtection="1">
      <alignment vertical="center"/>
    </xf>
    <xf numFmtId="165" fontId="39" fillId="0" borderId="58" xfId="0" applyNumberFormat="1" applyFont="1" applyBorder="1" applyAlignment="1">
      <alignment horizontal="center" vertical="center"/>
    </xf>
    <xf numFmtId="165" fontId="18" fillId="0" borderId="57" xfId="0" applyNumberFormat="1" applyFont="1" applyFill="1" applyBorder="1" applyAlignment="1" applyProtection="1">
      <alignment horizontal="center" vertical="center" shrinkToFit="1"/>
    </xf>
    <xf numFmtId="0" fontId="33" fillId="0" borderId="58" xfId="0" applyFont="1" applyFill="1" applyBorder="1" applyAlignment="1" applyProtection="1">
      <alignment vertical="center" shrinkToFit="1"/>
    </xf>
    <xf numFmtId="166" fontId="33" fillId="0" borderId="59" xfId="1" applyNumberFormat="1" applyFont="1" applyFill="1" applyBorder="1" applyAlignment="1" applyProtection="1">
      <alignment horizontal="center" vertical="center" shrinkToFit="1"/>
    </xf>
    <xf numFmtId="165" fontId="18" fillId="0" borderId="61" xfId="0" applyNumberFormat="1" applyFont="1" applyFill="1" applyBorder="1" applyAlignment="1" applyProtection="1">
      <alignment horizontal="center" vertical="center" shrinkToFit="1"/>
    </xf>
    <xf numFmtId="0" fontId="33" fillId="0" borderId="62" xfId="0" applyFont="1" applyFill="1" applyBorder="1" applyAlignment="1" applyProtection="1">
      <alignment vertical="center" shrinkToFit="1"/>
    </xf>
    <xf numFmtId="1" fontId="33" fillId="0" borderId="62" xfId="1" applyNumberFormat="1" applyFont="1" applyFill="1" applyBorder="1" applyAlignment="1" applyProtection="1">
      <alignment horizontal="center" vertical="center"/>
      <protection locked="0"/>
    </xf>
    <xf numFmtId="1" fontId="33" fillId="0" borderId="62" xfId="0" applyNumberFormat="1" applyFont="1" applyFill="1" applyBorder="1" applyAlignment="1" applyProtection="1">
      <alignment horizontal="center" vertical="center"/>
      <protection locked="0"/>
    </xf>
    <xf numFmtId="165" fontId="32" fillId="5" borderId="70" xfId="0" applyNumberFormat="1" applyFont="1" applyFill="1" applyBorder="1" applyAlignment="1" applyProtection="1">
      <alignment horizontal="center" vertical="center" shrinkToFit="1"/>
    </xf>
    <xf numFmtId="0" fontId="18" fillId="3" borderId="71" xfId="0" applyFont="1" applyFill="1" applyBorder="1" applyAlignment="1" applyProtection="1">
      <alignment horizontal="left" vertical="center" shrinkToFit="1"/>
    </xf>
    <xf numFmtId="0" fontId="33" fillId="3" borderId="71" xfId="0" applyFont="1" applyFill="1" applyBorder="1" applyAlignment="1" applyProtection="1">
      <alignment horizontal="center" vertical="center" shrinkToFit="1"/>
    </xf>
    <xf numFmtId="168" fontId="33" fillId="3" borderId="71" xfId="1" applyNumberFormat="1" applyFont="1" applyFill="1" applyBorder="1" applyAlignment="1" applyProtection="1">
      <alignment vertical="center" shrinkToFit="1"/>
    </xf>
    <xf numFmtId="1" fontId="33" fillId="3" borderId="71" xfId="1" applyNumberFormat="1" applyFont="1" applyFill="1" applyBorder="1" applyAlignment="1" applyProtection="1">
      <alignment horizontal="center" vertical="center" shrinkToFit="1"/>
      <protection locked="0"/>
    </xf>
    <xf numFmtId="1" fontId="34" fillId="3" borderId="71" xfId="0" applyNumberFormat="1" applyFont="1" applyFill="1" applyBorder="1" applyAlignment="1" applyProtection="1">
      <alignment horizontal="center" vertical="center" shrinkToFit="1"/>
    </xf>
    <xf numFmtId="166" fontId="33" fillId="3" borderId="72" xfId="1" applyNumberFormat="1" applyFont="1" applyFill="1" applyBorder="1" applyAlignment="1" applyProtection="1">
      <alignment horizontal="center" vertical="center" shrinkToFit="1"/>
    </xf>
    <xf numFmtId="165" fontId="18" fillId="5" borderId="12" xfId="0" applyNumberFormat="1" applyFont="1" applyFill="1" applyBorder="1" applyAlignment="1" applyProtection="1">
      <alignment horizontal="center" vertical="center" shrinkToFit="1"/>
    </xf>
    <xf numFmtId="0" fontId="33" fillId="3" borderId="13" xfId="0" applyFont="1" applyFill="1" applyBorder="1" applyAlignment="1" applyProtection="1">
      <alignment horizontal="left" vertical="center"/>
    </xf>
    <xf numFmtId="0" fontId="0" fillId="0" borderId="73" xfId="0" applyBorder="1"/>
    <xf numFmtId="165" fontId="32" fillId="3" borderId="42" xfId="3" applyNumberFormat="1" applyFont="1" applyFill="1" applyBorder="1" applyAlignment="1" applyProtection="1">
      <alignment horizontal="center" vertical="center" shrinkToFit="1"/>
    </xf>
    <xf numFmtId="0" fontId="33" fillId="3" borderId="36" xfId="3" applyFont="1" applyFill="1" applyBorder="1" applyAlignment="1" applyProtection="1">
      <alignment horizontal="left" vertical="center" shrinkToFit="1"/>
    </xf>
    <xf numFmtId="0" fontId="33" fillId="3" borderId="36" xfId="3" applyFont="1" applyFill="1" applyBorder="1" applyAlignment="1" applyProtection="1">
      <alignment horizontal="center" vertical="center" shrinkToFit="1"/>
    </xf>
    <xf numFmtId="168" fontId="33" fillId="3" borderId="36" xfId="1" applyNumberFormat="1" applyFont="1" applyFill="1" applyBorder="1" applyAlignment="1" applyProtection="1">
      <alignment vertical="center" shrinkToFit="1"/>
    </xf>
    <xf numFmtId="166" fontId="33" fillId="3" borderId="36" xfId="1" applyNumberFormat="1" applyFont="1" applyFill="1" applyBorder="1" applyAlignment="1" applyProtection="1">
      <alignment horizontal="center" vertical="center" shrinkToFit="1"/>
    </xf>
    <xf numFmtId="165" fontId="32" fillId="5" borderId="74" xfId="3" applyNumberFormat="1" applyFont="1" applyFill="1" applyBorder="1" applyAlignment="1" applyProtection="1">
      <alignment horizontal="center" vertical="center" shrinkToFit="1"/>
    </xf>
    <xf numFmtId="0" fontId="33" fillId="5" borderId="75" xfId="3" applyFont="1" applyFill="1" applyBorder="1" applyAlignment="1" applyProtection="1">
      <alignment horizontal="left" vertical="center" shrinkToFit="1"/>
    </xf>
    <xf numFmtId="0" fontId="33" fillId="5" borderId="75" xfId="3" applyFont="1" applyFill="1" applyBorder="1" applyAlignment="1" applyProtection="1">
      <alignment horizontal="center" vertical="center" shrinkToFit="1"/>
    </xf>
    <xf numFmtId="168" fontId="33" fillId="5" borderId="75" xfId="1" applyNumberFormat="1" applyFont="1" applyFill="1" applyBorder="1" applyAlignment="1" applyProtection="1">
      <alignment horizontal="left" vertical="center" shrinkToFit="1"/>
    </xf>
    <xf numFmtId="1" fontId="33" fillId="5" borderId="75" xfId="1" applyNumberFormat="1" applyFont="1" applyFill="1" applyBorder="1" applyAlignment="1" applyProtection="1">
      <alignment horizontal="center" vertical="center" shrinkToFit="1"/>
      <protection locked="0"/>
    </xf>
    <xf numFmtId="1" fontId="34" fillId="3" borderId="75" xfId="0" applyNumberFormat="1" applyFont="1" applyFill="1" applyBorder="1" applyAlignment="1" applyProtection="1">
      <alignment horizontal="center" vertical="center" shrinkToFit="1"/>
    </xf>
    <xf numFmtId="169" fontId="33" fillId="3" borderId="76" xfId="1" applyNumberFormat="1" applyFont="1" applyFill="1" applyBorder="1" applyAlignment="1" applyProtection="1">
      <alignment horizontal="center" vertical="center" shrinkToFit="1"/>
    </xf>
    <xf numFmtId="0" fontId="14" fillId="3" borderId="47" xfId="3" applyFont="1" applyFill="1" applyBorder="1" applyAlignment="1" applyProtection="1">
      <alignment horizontal="right" vertical="center"/>
    </xf>
    <xf numFmtId="1" fontId="34" fillId="3" borderId="51" xfId="0" applyNumberFormat="1" applyFont="1" applyFill="1" applyBorder="1" applyAlignment="1" applyProtection="1">
      <alignment horizontal="center" vertical="center" shrinkToFit="1"/>
    </xf>
    <xf numFmtId="0" fontId="0" fillId="0" borderId="60" xfId="0" applyFont="1" applyBorder="1"/>
    <xf numFmtId="0" fontId="0" fillId="0" borderId="0" xfId="0" applyFont="1" applyBorder="1"/>
    <xf numFmtId="0" fontId="0" fillId="0" borderId="73" xfId="0" applyFont="1" applyBorder="1"/>
    <xf numFmtId="0" fontId="0" fillId="0" borderId="0" xfId="0" applyBorder="1" applyAlignment="1">
      <alignment shrinkToFit="1"/>
    </xf>
    <xf numFmtId="168" fontId="0" fillId="0" borderId="0" xfId="0" applyNumberFormat="1" applyBorder="1" applyAlignment="1"/>
    <xf numFmtId="165" fontId="39" fillId="2" borderId="77" xfId="0" applyNumberFormat="1" applyFont="1" applyFill="1" applyBorder="1" applyAlignment="1">
      <alignment horizontal="center" vertical="center"/>
    </xf>
    <xf numFmtId="0" fontId="33" fillId="2" borderId="78" xfId="0" applyFont="1" applyFill="1" applyBorder="1" applyAlignment="1" applyProtection="1">
      <alignment horizontal="left" vertical="center" shrinkToFit="1"/>
    </xf>
    <xf numFmtId="0" fontId="33" fillId="2" borderId="78" xfId="0" applyFont="1" applyFill="1" applyBorder="1" applyAlignment="1" applyProtection="1">
      <alignment horizontal="center" vertical="center"/>
    </xf>
    <xf numFmtId="168" fontId="33" fillId="2" borderId="78" xfId="1" applyNumberFormat="1" applyFont="1" applyFill="1" applyBorder="1" applyAlignment="1" applyProtection="1">
      <alignment horizontal="left" vertical="center"/>
    </xf>
    <xf numFmtId="1" fontId="33" fillId="2" borderId="78" xfId="1" applyNumberFormat="1" applyFont="1" applyFill="1" applyBorder="1" applyAlignment="1" applyProtection="1">
      <alignment horizontal="center" vertical="center" shrinkToFit="1"/>
      <protection locked="0"/>
    </xf>
    <xf numFmtId="1" fontId="33" fillId="2" borderId="78" xfId="3" applyNumberFormat="1" applyFont="1" applyFill="1" applyBorder="1" applyAlignment="1" applyProtection="1">
      <alignment horizontal="center" vertical="center" shrinkToFit="1"/>
      <protection locked="0"/>
    </xf>
    <xf numFmtId="1" fontId="34" fillId="2" borderId="78" xfId="0" applyNumberFormat="1" applyFont="1" applyFill="1" applyBorder="1" applyAlignment="1" applyProtection="1">
      <alignment horizontal="center" vertical="center" shrinkToFit="1"/>
    </xf>
    <xf numFmtId="166" fontId="33" fillId="2" borderId="79" xfId="1" applyNumberFormat="1" applyFont="1" applyFill="1" applyBorder="1" applyAlignment="1" applyProtection="1">
      <alignment horizontal="center" vertical="center" shrinkToFit="1"/>
    </xf>
    <xf numFmtId="0" fontId="33" fillId="2" borderId="20" xfId="0" applyNumberFormat="1" applyFont="1" applyFill="1" applyBorder="1" applyAlignment="1" applyProtection="1">
      <alignment horizontal="left" vertical="center" shrinkToFit="1"/>
    </xf>
    <xf numFmtId="0" fontId="18" fillId="2" borderId="20" xfId="0" applyNumberFormat="1" applyFont="1" applyFill="1" applyBorder="1" applyAlignment="1" applyProtection="1">
      <alignment horizontal="left" vertical="center" shrinkToFit="1"/>
    </xf>
    <xf numFmtId="0" fontId="33" fillId="2" borderId="78" xfId="3" applyFont="1" applyFill="1" applyBorder="1" applyAlignment="1" applyProtection="1">
      <alignment horizontal="left" vertical="center" shrinkToFit="1"/>
    </xf>
    <xf numFmtId="0" fontId="33" fillId="2" borderId="78" xfId="3" applyFont="1" applyFill="1" applyBorder="1" applyAlignment="1" applyProtection="1">
      <alignment horizontal="center" vertical="center" shrinkToFit="1"/>
    </xf>
    <xf numFmtId="168" fontId="33" fillId="2" borderId="78" xfId="1" applyNumberFormat="1" applyFont="1" applyFill="1" applyBorder="1" applyAlignment="1" applyProtection="1">
      <alignment vertical="center" shrinkToFit="1"/>
    </xf>
    <xf numFmtId="165" fontId="39" fillId="3" borderId="74" xfId="0" applyNumberFormat="1" applyFont="1" applyFill="1" applyBorder="1" applyAlignment="1">
      <alignment horizontal="center" vertical="center"/>
    </xf>
    <xf numFmtId="0" fontId="33" fillId="3" borderId="75" xfId="3" applyFont="1" applyFill="1" applyBorder="1" applyAlignment="1" applyProtection="1">
      <alignment horizontal="left" vertical="center" shrinkToFit="1"/>
    </xf>
    <xf numFmtId="0" fontId="33" fillId="3" borderId="75" xfId="3" applyFont="1" applyFill="1" applyBorder="1" applyAlignment="1" applyProtection="1">
      <alignment horizontal="center" vertical="center" shrinkToFit="1"/>
    </xf>
    <xf numFmtId="168" fontId="33" fillId="3" borderId="75" xfId="1" applyNumberFormat="1" applyFont="1" applyFill="1" applyBorder="1" applyAlignment="1" applyProtection="1">
      <alignment horizontal="left" vertical="center" shrinkToFit="1"/>
    </xf>
    <xf numFmtId="1" fontId="33" fillId="3" borderId="75" xfId="1" applyNumberFormat="1" applyFont="1" applyFill="1" applyBorder="1" applyAlignment="1" applyProtection="1">
      <alignment horizontal="center" vertical="center"/>
      <protection locked="0"/>
    </xf>
    <xf numFmtId="1" fontId="33" fillId="3" borderId="75" xfId="0" applyNumberFormat="1" applyFont="1" applyFill="1" applyBorder="1" applyAlignment="1" applyProtection="1">
      <alignment horizontal="center" vertical="center"/>
      <protection locked="0"/>
    </xf>
    <xf numFmtId="165" fontId="32" fillId="2" borderId="74" xfId="0" applyNumberFormat="1" applyFont="1" applyFill="1" applyBorder="1" applyAlignment="1" applyProtection="1">
      <alignment horizontal="center" vertical="center" shrinkToFit="1"/>
    </xf>
    <xf numFmtId="0" fontId="33" fillId="2" borderId="75" xfId="0" applyFont="1" applyFill="1" applyBorder="1" applyAlignment="1" applyProtection="1">
      <alignment horizontal="left" vertical="center" shrinkToFit="1"/>
    </xf>
    <xf numFmtId="0" fontId="33" fillId="2" borderId="75" xfId="0" applyFont="1" applyFill="1" applyBorder="1" applyAlignment="1" applyProtection="1">
      <alignment horizontal="center" vertical="center" shrinkToFit="1"/>
    </xf>
    <xf numFmtId="168" fontId="33" fillId="2" borderId="75" xfId="1" applyNumberFormat="1" applyFont="1" applyFill="1" applyBorder="1" applyAlignment="1" applyProtection="1">
      <alignment horizontal="left" vertical="center" shrinkToFit="1"/>
    </xf>
    <xf numFmtId="1" fontId="33" fillId="2" borderId="75" xfId="1" applyNumberFormat="1" applyFont="1" applyFill="1" applyBorder="1" applyAlignment="1" applyProtection="1">
      <alignment horizontal="center" vertical="center" shrinkToFit="1"/>
      <protection locked="0"/>
    </xf>
    <xf numFmtId="1" fontId="34" fillId="2" borderId="75" xfId="0" applyNumberFormat="1" applyFont="1" applyFill="1" applyBorder="1" applyAlignment="1" applyProtection="1">
      <alignment horizontal="center" vertical="center" shrinkToFit="1"/>
    </xf>
    <xf numFmtId="169" fontId="33" fillId="2" borderId="76" xfId="1" applyNumberFormat="1" applyFont="1" applyFill="1" applyBorder="1" applyAlignment="1" applyProtection="1">
      <alignment horizontal="center" vertical="center" shrinkToFit="1"/>
    </xf>
    <xf numFmtId="168" fontId="37" fillId="3" borderId="20" xfId="1" applyNumberFormat="1" applyFont="1" applyFill="1" applyBorder="1" applyAlignment="1" applyProtection="1">
      <alignment horizontal="left" vertical="center"/>
    </xf>
    <xf numFmtId="1" fontId="37" fillId="0" borderId="20" xfId="1" applyNumberFormat="1" applyFont="1" applyBorder="1" applyAlignment="1" applyProtection="1">
      <alignment horizontal="center" vertical="center"/>
      <protection locked="0"/>
    </xf>
    <xf numFmtId="1" fontId="37" fillId="0" borderId="20" xfId="0" applyNumberFormat="1" applyFont="1" applyBorder="1" applyAlignment="1" applyProtection="1">
      <alignment horizontal="center" vertical="center"/>
      <protection locked="0"/>
    </xf>
    <xf numFmtId="165" fontId="32" fillId="5" borderId="74" xfId="0" applyNumberFormat="1" applyFont="1" applyFill="1" applyBorder="1" applyAlignment="1" applyProtection="1">
      <alignment horizontal="center" vertical="center" shrinkToFit="1"/>
    </xf>
    <xf numFmtId="0" fontId="33" fillId="3" borderId="75" xfId="0" applyFont="1" applyFill="1" applyBorder="1" applyAlignment="1" applyProtection="1">
      <alignment horizontal="left" vertical="center" shrinkToFit="1"/>
    </xf>
    <xf numFmtId="0" fontId="33" fillId="3" borderId="75" xfId="0" applyFont="1" applyFill="1" applyBorder="1" applyAlignment="1" applyProtection="1">
      <alignment horizontal="center" vertical="center" shrinkToFit="1"/>
    </xf>
    <xf numFmtId="1" fontId="37" fillId="3" borderId="75" xfId="1" applyNumberFormat="1" applyFont="1" applyFill="1" applyBorder="1" applyAlignment="1" applyProtection="1">
      <alignment horizontal="center" vertical="center"/>
      <protection locked="0"/>
    </xf>
    <xf numFmtId="1" fontId="37" fillId="3" borderId="75" xfId="0" applyNumberFormat="1" applyFont="1" applyFill="1" applyBorder="1" applyAlignment="1" applyProtection="1">
      <alignment horizontal="center" vertical="center"/>
      <protection locked="0"/>
    </xf>
    <xf numFmtId="165" fontId="18" fillId="3" borderId="74" xfId="0" applyNumberFormat="1" applyFont="1" applyFill="1" applyBorder="1" applyAlignment="1" applyProtection="1">
      <alignment horizontal="center" vertical="center" shrinkToFit="1"/>
    </xf>
    <xf numFmtId="165" fontId="18" fillId="2" borderId="77" xfId="0" applyNumberFormat="1" applyFont="1" applyFill="1" applyBorder="1" applyAlignment="1" applyProtection="1">
      <alignment horizontal="center" vertical="center" shrinkToFit="1"/>
    </xf>
    <xf numFmtId="0" fontId="33" fillId="2" borderId="78" xfId="0" applyFont="1" applyFill="1" applyBorder="1" applyAlignment="1" applyProtection="1">
      <alignment vertical="center" shrinkToFit="1"/>
    </xf>
    <xf numFmtId="0" fontId="33" fillId="2" borderId="78" xfId="0" applyFont="1" applyFill="1" applyBorder="1" applyAlignment="1" applyProtection="1">
      <alignment horizontal="center" vertical="center" shrinkToFit="1"/>
    </xf>
    <xf numFmtId="1" fontId="33" fillId="2" borderId="78" xfId="1" applyNumberFormat="1" applyFont="1" applyFill="1" applyBorder="1" applyAlignment="1" applyProtection="1">
      <alignment horizontal="center" vertical="center"/>
      <protection locked="0"/>
    </xf>
    <xf numFmtId="1" fontId="33" fillId="2" borderId="78" xfId="0" applyNumberFormat="1" applyFont="1" applyFill="1" applyBorder="1" applyAlignment="1" applyProtection="1">
      <alignment horizontal="center" vertical="center"/>
      <protection locked="0"/>
    </xf>
    <xf numFmtId="164" fontId="7" fillId="0" borderId="36" xfId="0" applyNumberFormat="1" applyFont="1" applyBorder="1" applyAlignment="1" applyProtection="1">
      <alignment horizontal="center" vertical="center"/>
    </xf>
    <xf numFmtId="1" fontId="52" fillId="3" borderId="28" xfId="3" applyNumberFormat="1" applyFont="1" applyFill="1" applyBorder="1" applyAlignment="1" applyProtection="1">
      <alignment horizontal="center" vertical="center" shrinkToFit="1"/>
    </xf>
    <xf numFmtId="0" fontId="22" fillId="2" borderId="4" xfId="3" applyFont="1" applyFill="1" applyBorder="1" applyAlignment="1" applyProtection="1">
      <alignment horizontal="right" vertical="center" shrinkToFit="1"/>
    </xf>
    <xf numFmtId="1" fontId="52" fillId="3" borderId="4" xfId="3" applyNumberFormat="1" applyFont="1" applyFill="1" applyBorder="1" applyAlignment="1" applyProtection="1">
      <alignment horizontal="center" vertical="center" shrinkToFit="1"/>
    </xf>
    <xf numFmtId="0" fontId="22" fillId="2" borderId="13" xfId="3" applyFont="1" applyFill="1" applyBorder="1" applyAlignment="1" applyProtection="1">
      <alignment horizontal="right" vertical="center" shrinkToFit="1"/>
    </xf>
    <xf numFmtId="1" fontId="52" fillId="3" borderId="13" xfId="3" applyNumberFormat="1" applyFont="1" applyFill="1" applyBorder="1" applyAlignment="1" applyProtection="1">
      <alignment horizontal="center" vertical="center" shrinkToFit="1"/>
    </xf>
    <xf numFmtId="165" fontId="18" fillId="3" borderId="74" xfId="3" applyNumberFormat="1" applyFont="1" applyFill="1" applyBorder="1" applyAlignment="1" applyProtection="1">
      <alignment horizontal="center" vertical="center" shrinkToFit="1"/>
    </xf>
    <xf numFmtId="168" fontId="33" fillId="3" borderId="75" xfId="1" applyNumberFormat="1" applyFont="1" applyFill="1" applyBorder="1" applyAlignment="1" applyProtection="1">
      <alignment vertical="center" shrinkToFit="1"/>
    </xf>
    <xf numFmtId="166" fontId="33" fillId="3" borderId="76" xfId="1" applyNumberFormat="1" applyFont="1" applyFill="1" applyBorder="1" applyAlignment="1" applyProtection="1">
      <alignment horizontal="center" vertical="center" shrinkToFit="1"/>
    </xf>
    <xf numFmtId="165" fontId="18" fillId="5" borderId="67" xfId="0" applyNumberFormat="1" applyFont="1" applyFill="1" applyBorder="1" applyAlignment="1" applyProtection="1">
      <alignment horizontal="center" vertical="center" shrinkToFit="1"/>
    </xf>
    <xf numFmtId="165" fontId="18" fillId="2" borderId="77" xfId="3" applyNumberFormat="1" applyFont="1" applyFill="1" applyBorder="1" applyAlignment="1" applyProtection="1">
      <alignment horizontal="center" vertical="center" shrinkToFit="1"/>
    </xf>
    <xf numFmtId="165" fontId="32" fillId="2" borderId="53" xfId="3" applyNumberFormat="1" applyFont="1" applyFill="1" applyBorder="1" applyAlignment="1" applyProtection="1">
      <alignment horizontal="center" vertical="center" shrinkToFit="1"/>
    </xf>
    <xf numFmtId="0" fontId="22" fillId="2" borderId="20" xfId="0" applyFont="1" applyFill="1" applyBorder="1" applyAlignment="1" applyProtection="1">
      <alignment horizontal="right" vertical="center" wrapText="1" shrinkToFit="1"/>
    </xf>
    <xf numFmtId="1" fontId="51" fillId="3" borderId="12" xfId="3" applyNumberFormat="1" applyFont="1" applyFill="1" applyBorder="1" applyAlignment="1" applyProtection="1">
      <alignment horizontal="center" vertical="center" shrinkToFit="1"/>
    </xf>
    <xf numFmtId="1" fontId="51" fillId="3" borderId="15" xfId="0" applyNumberFormat="1" applyFont="1" applyFill="1" applyBorder="1" applyAlignment="1" applyProtection="1">
      <alignment horizontal="center" vertical="center" shrinkToFit="1"/>
    </xf>
    <xf numFmtId="1" fontId="51" fillId="3" borderId="19" xfId="0" applyNumberFormat="1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 shrinkToFit="1"/>
    </xf>
    <xf numFmtId="0" fontId="30" fillId="0" borderId="0" xfId="0" applyFont="1" applyBorder="1" applyAlignment="1">
      <alignment horizontal="center"/>
    </xf>
    <xf numFmtId="166" fontId="51" fillId="3" borderId="20" xfId="1" applyNumberFormat="1" applyFont="1" applyFill="1" applyBorder="1" applyAlignment="1" applyProtection="1">
      <alignment horizontal="center" vertical="center" shrinkToFit="1"/>
    </xf>
    <xf numFmtId="0" fontId="53" fillId="2" borderId="43" xfId="0" applyFont="1" applyFill="1" applyBorder="1" applyAlignment="1" applyProtection="1">
      <alignment horizontal="right" vertical="center" wrapText="1"/>
    </xf>
    <xf numFmtId="0" fontId="54" fillId="2" borderId="11" xfId="0" applyFont="1" applyFill="1" applyBorder="1" applyAlignment="1" applyProtection="1">
      <alignment horizontal="right" vertical="center" wrapText="1"/>
    </xf>
    <xf numFmtId="166" fontId="53" fillId="8" borderId="12" xfId="1" applyNumberFormat="1" applyFont="1" applyFill="1" applyBorder="1" applyAlignment="1" applyProtection="1">
      <alignment horizontal="center" vertical="center"/>
    </xf>
    <xf numFmtId="166" fontId="53" fillId="8" borderId="13" xfId="1" applyNumberFormat="1" applyFont="1" applyFill="1" applyBorder="1" applyAlignment="1" applyProtection="1">
      <alignment horizontal="center" vertical="center"/>
    </xf>
    <xf numFmtId="166" fontId="53" fillId="8" borderId="14" xfId="1" applyNumberFormat="1" applyFont="1" applyFill="1" applyBorder="1" applyAlignment="1" applyProtection="1">
      <alignment horizontal="center" vertical="center"/>
    </xf>
    <xf numFmtId="166" fontId="53" fillId="8" borderId="19" xfId="1" applyNumberFormat="1" applyFont="1" applyFill="1" applyBorder="1" applyAlignment="1" applyProtection="1">
      <alignment horizontal="center" vertical="center"/>
    </xf>
    <xf numFmtId="166" fontId="53" fillId="8" borderId="20" xfId="1" applyNumberFormat="1" applyFont="1" applyFill="1" applyBorder="1" applyAlignment="1" applyProtection="1">
      <alignment horizontal="center" vertical="center"/>
    </xf>
    <xf numFmtId="166" fontId="53" fillId="8" borderId="21" xfId="1" applyNumberFormat="1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right" vertical="center" wrapText="1"/>
    </xf>
    <xf numFmtId="0" fontId="12" fillId="2" borderId="36" xfId="0" applyFont="1" applyFill="1" applyBorder="1" applyAlignment="1" applyProtection="1">
      <alignment horizontal="right" vertical="center"/>
    </xf>
    <xf numFmtId="168" fontId="12" fillId="2" borderId="36" xfId="1" applyFont="1" applyFill="1" applyBorder="1" applyAlignment="1" applyProtection="1">
      <alignment horizontal="right" vertical="center" wrapText="1"/>
    </xf>
    <xf numFmtId="168" fontId="12" fillId="2" borderId="36" xfId="1" applyFont="1" applyFill="1" applyBorder="1" applyAlignment="1" applyProtection="1">
      <alignment horizontal="right" vertical="center"/>
    </xf>
    <xf numFmtId="168" fontId="12" fillId="2" borderId="23" xfId="1" applyFont="1" applyFill="1" applyBorder="1" applyAlignment="1" applyProtection="1">
      <alignment horizontal="right" vertical="center"/>
    </xf>
    <xf numFmtId="0" fontId="12" fillId="2" borderId="23" xfId="0" applyFont="1" applyFill="1" applyBorder="1" applyAlignment="1" applyProtection="1">
      <alignment horizontal="right" vertical="center" wrapText="1"/>
    </xf>
    <xf numFmtId="0" fontId="12" fillId="2" borderId="23" xfId="0" applyFont="1" applyFill="1" applyBorder="1" applyAlignment="1" applyProtection="1">
      <alignment horizontal="right" vertical="center"/>
    </xf>
    <xf numFmtId="0" fontId="53" fillId="3" borderId="5" xfId="1" applyNumberFormat="1" applyFont="1" applyFill="1" applyBorder="1" applyAlignment="1" applyProtection="1">
      <alignment horizontal="center" vertical="center" shrinkToFit="1"/>
    </xf>
    <xf numFmtId="166" fontId="53" fillId="3" borderId="6" xfId="1" applyNumberFormat="1" applyFont="1" applyFill="1" applyBorder="1" applyAlignment="1" applyProtection="1">
      <alignment horizontal="center" vertical="center" shrinkToFit="1"/>
    </xf>
    <xf numFmtId="166" fontId="53" fillId="3" borderId="18" xfId="1" applyNumberFormat="1" applyFont="1" applyFill="1" applyBorder="1" applyAlignment="1" applyProtection="1">
      <alignment horizontal="center" vertical="center" shrinkToFit="1"/>
    </xf>
    <xf numFmtId="166" fontId="51" fillId="3" borderId="1" xfId="1" applyNumberFormat="1" applyFont="1" applyFill="1" applyBorder="1" applyAlignment="1" applyProtection="1">
      <alignment horizontal="center" vertical="center" shrinkToFit="1"/>
    </xf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7" xfId="0" applyFont="1" applyFill="1" applyBorder="1" applyAlignment="1" applyProtection="1">
      <alignment horizontal="right" vertical="center" wrapText="1"/>
    </xf>
    <xf numFmtId="166" fontId="52" fillId="3" borderId="1" xfId="1" applyNumberFormat="1" applyFont="1" applyFill="1" applyBorder="1" applyAlignment="1" applyProtection="1">
      <alignment horizontal="center" vertical="center" shrinkToFit="1"/>
    </xf>
    <xf numFmtId="0" fontId="22" fillId="2" borderId="1" xfId="0" applyFont="1" applyFill="1" applyBorder="1" applyAlignment="1" applyProtection="1">
      <alignment horizontal="right" vertical="center" wrapText="1" shrinkToFit="1"/>
    </xf>
    <xf numFmtId="166" fontId="53" fillId="3" borderId="4" xfId="1" applyNumberFormat="1" applyFont="1" applyFill="1" applyBorder="1" applyAlignment="1" applyProtection="1">
      <alignment horizontal="center" vertical="center" shrinkToFit="1"/>
      <protection locked="0"/>
    </xf>
    <xf numFmtId="166" fontId="53" fillId="3" borderId="41" xfId="1" applyNumberFormat="1" applyFont="1" applyFill="1" applyBorder="1" applyAlignment="1" applyProtection="1">
      <alignment horizontal="center" vertical="center" shrinkToFit="1"/>
      <protection locked="0"/>
    </xf>
    <xf numFmtId="0" fontId="22" fillId="2" borderId="5" xfId="0" applyFont="1" applyFill="1" applyBorder="1" applyAlignment="1" applyProtection="1">
      <alignment horizontal="right" vertical="center" shrinkToFit="1"/>
    </xf>
    <xf numFmtId="0" fontId="22" fillId="2" borderId="7" xfId="0" applyFont="1" applyFill="1" applyBorder="1" applyAlignment="1" applyProtection="1">
      <alignment horizontal="right" vertical="center" shrinkToFit="1"/>
    </xf>
    <xf numFmtId="166" fontId="52" fillId="3" borderId="5" xfId="1" applyNumberFormat="1" applyFont="1" applyFill="1" applyBorder="1" applyAlignment="1" applyProtection="1">
      <alignment horizontal="center" vertical="center" shrinkToFit="1"/>
    </xf>
    <xf numFmtId="166" fontId="52" fillId="3" borderId="7" xfId="1" applyNumberFormat="1" applyFont="1" applyFill="1" applyBorder="1" applyAlignment="1" applyProtection="1">
      <alignment horizontal="center" vertical="center" shrinkToFit="1"/>
    </xf>
    <xf numFmtId="166" fontId="53" fillId="3" borderId="38" xfId="1" applyNumberFormat="1" applyFont="1" applyFill="1" applyBorder="1" applyAlignment="1" applyProtection="1">
      <alignment horizontal="center" vertical="center" shrinkToFit="1"/>
    </xf>
    <xf numFmtId="166" fontId="53" fillId="3" borderId="31" xfId="1" applyNumberFormat="1" applyFont="1" applyFill="1" applyBorder="1" applyAlignment="1" applyProtection="1">
      <alignment horizontal="center" vertical="center" shrinkToFit="1"/>
    </xf>
    <xf numFmtId="166" fontId="53" fillId="3" borderId="51" xfId="1" applyNumberFormat="1" applyFont="1" applyFill="1" applyBorder="1" applyAlignment="1" applyProtection="1">
      <alignment horizontal="center" vertical="center" shrinkToFit="1"/>
    </xf>
    <xf numFmtId="166" fontId="53" fillId="3" borderId="8" xfId="1" applyNumberFormat="1" applyFont="1" applyFill="1" applyBorder="1" applyAlignment="1" applyProtection="1">
      <alignment horizontal="center" vertical="center" shrinkToFit="1"/>
    </xf>
    <xf numFmtId="166" fontId="53" fillId="3" borderId="40" xfId="1" applyNumberFormat="1" applyFont="1" applyFill="1" applyBorder="1" applyAlignment="1" applyProtection="1">
      <alignment horizontal="center" vertical="center" shrinkToFit="1"/>
    </xf>
    <xf numFmtId="166" fontId="53" fillId="3" borderId="54" xfId="1" applyNumberFormat="1" applyFont="1" applyFill="1" applyBorder="1" applyAlignment="1" applyProtection="1">
      <alignment horizontal="center" vertical="center" shrinkToFit="1"/>
    </xf>
    <xf numFmtId="0" fontId="22" fillId="2" borderId="1" xfId="0" applyFont="1" applyFill="1" applyBorder="1" applyAlignment="1" applyProtection="1">
      <alignment horizontal="right" vertical="center" shrinkToFit="1"/>
    </xf>
    <xf numFmtId="0" fontId="22" fillId="2" borderId="2" xfId="0" applyFont="1" applyFill="1" applyBorder="1" applyAlignment="1" applyProtection="1">
      <alignment horizontal="right" vertical="center" wrapText="1"/>
    </xf>
    <xf numFmtId="0" fontId="22" fillId="2" borderId="3" xfId="0" applyFont="1" applyFill="1" applyBorder="1" applyAlignment="1" applyProtection="1">
      <alignment horizontal="right" vertical="center" wrapText="1"/>
    </xf>
    <xf numFmtId="0" fontId="22" fillId="2" borderId="8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right" vertical="center" wrapText="1"/>
    </xf>
    <xf numFmtId="166" fontId="53" fillId="3" borderId="2" xfId="1" applyNumberFormat="1" applyFont="1" applyFill="1" applyBorder="1" applyAlignment="1" applyProtection="1">
      <alignment horizontal="center" vertical="center" shrinkToFit="1"/>
    </xf>
    <xf numFmtId="166" fontId="53" fillId="3" borderId="45" xfId="1" applyNumberFormat="1" applyFont="1" applyFill="1" applyBorder="1" applyAlignment="1" applyProtection="1">
      <alignment horizontal="center" vertical="center" shrinkToFit="1"/>
    </xf>
    <xf numFmtId="166" fontId="53" fillId="3" borderId="46" xfId="1" applyNumberFormat="1" applyFont="1" applyFill="1" applyBorder="1" applyAlignment="1" applyProtection="1">
      <alignment horizontal="center" vertical="center" shrinkToFit="1"/>
    </xf>
    <xf numFmtId="0" fontId="22" fillId="2" borderId="4" xfId="3" applyFont="1" applyFill="1" applyBorder="1" applyAlignment="1" applyProtection="1">
      <alignment horizontal="right" vertical="center" shrinkToFit="1"/>
    </xf>
    <xf numFmtId="166" fontId="52" fillId="3" borderId="4" xfId="1" applyNumberFormat="1" applyFont="1" applyFill="1" applyBorder="1" applyAlignment="1" applyProtection="1">
      <alignment horizontal="center" vertical="center" shrinkToFit="1"/>
    </xf>
    <xf numFmtId="166" fontId="51" fillId="3" borderId="13" xfId="1" applyNumberFormat="1" applyFont="1" applyFill="1" applyBorder="1" applyAlignment="1" applyProtection="1">
      <alignment horizontal="center" vertical="center" shrinkToFit="1"/>
    </xf>
    <xf numFmtId="0" fontId="22" fillId="2" borderId="13" xfId="3" applyFont="1" applyFill="1" applyBorder="1" applyAlignment="1" applyProtection="1">
      <alignment horizontal="right" vertical="center" shrinkToFit="1"/>
    </xf>
    <xf numFmtId="166" fontId="52" fillId="3" borderId="13" xfId="1" applyNumberFormat="1" applyFont="1" applyFill="1" applyBorder="1" applyAlignment="1" applyProtection="1">
      <alignment horizontal="center" vertical="center" shrinkToFit="1"/>
    </xf>
    <xf numFmtId="0" fontId="22" fillId="2" borderId="38" xfId="0" applyFont="1" applyFill="1" applyBorder="1" applyAlignment="1" applyProtection="1">
      <alignment horizontal="right" vertical="center" wrapText="1" shrinkToFit="1"/>
    </xf>
    <xf numFmtId="0" fontId="22" fillId="2" borderId="81" xfId="0" applyFont="1" applyFill="1" applyBorder="1" applyAlignment="1" applyProtection="1">
      <alignment horizontal="right" vertical="center" wrapText="1" shrinkToFit="1"/>
    </xf>
    <xf numFmtId="0" fontId="22" fillId="2" borderId="8" xfId="0" applyFont="1" applyFill="1" applyBorder="1" applyAlignment="1" applyProtection="1">
      <alignment horizontal="right" vertical="center" wrapText="1" shrinkToFit="1"/>
    </xf>
    <xf numFmtId="0" fontId="22" fillId="2" borderId="9" xfId="0" applyFont="1" applyFill="1" applyBorder="1" applyAlignment="1" applyProtection="1">
      <alignment horizontal="right" vertical="center" wrapText="1" shrinkToFit="1"/>
    </xf>
    <xf numFmtId="0" fontId="15" fillId="5" borderId="47" xfId="0" applyNumberFormat="1" applyFont="1" applyFill="1" applyBorder="1" applyAlignment="1" applyProtection="1">
      <alignment horizontal="center" vertical="center" shrinkToFit="1"/>
    </xf>
    <xf numFmtId="166" fontId="51" fillId="4" borderId="80" xfId="3" applyNumberFormat="1" applyFont="1" applyFill="1" applyBorder="1" applyAlignment="1" applyProtection="1">
      <alignment horizontal="center" vertical="center" wrapText="1"/>
    </xf>
    <xf numFmtId="166" fontId="51" fillId="4" borderId="49" xfId="3" applyNumberFormat="1" applyFont="1" applyFill="1" applyBorder="1" applyAlignment="1" applyProtection="1">
      <alignment horizontal="center" vertical="center" wrapText="1"/>
    </xf>
    <xf numFmtId="166" fontId="51" fillId="4" borderId="52" xfId="3" applyNumberFormat="1" applyFont="1" applyFill="1" applyBorder="1" applyAlignment="1" applyProtection="1">
      <alignment horizontal="center" vertical="center" wrapText="1"/>
    </xf>
    <xf numFmtId="166" fontId="51" fillId="4" borderId="13" xfId="3" applyNumberFormat="1" applyFont="1" applyFill="1" applyBorder="1" applyAlignment="1" applyProtection="1">
      <alignment horizontal="center" vertical="center"/>
    </xf>
    <xf numFmtId="166" fontId="51" fillId="4" borderId="14" xfId="3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right" vertical="center" wrapText="1" shrinkToFit="1"/>
    </xf>
    <xf numFmtId="0" fontId="12" fillId="2" borderId="3" xfId="0" applyFont="1" applyFill="1" applyBorder="1" applyAlignment="1" applyProtection="1">
      <alignment horizontal="right" vertical="center" wrapText="1" shrinkToFit="1"/>
    </xf>
    <xf numFmtId="0" fontId="12" fillId="2" borderId="55" xfId="0" applyFont="1" applyFill="1" applyBorder="1" applyAlignment="1" applyProtection="1">
      <alignment horizontal="right" vertical="center" wrapText="1" shrinkToFit="1"/>
    </xf>
    <xf numFmtId="0" fontId="12" fillId="2" borderId="56" xfId="0" applyFont="1" applyFill="1" applyBorder="1" applyAlignment="1" applyProtection="1">
      <alignment horizontal="right" vertical="center" wrapText="1" shrinkToFit="1"/>
    </xf>
    <xf numFmtId="166" fontId="53" fillId="3" borderId="55" xfId="1" applyNumberFormat="1" applyFont="1" applyFill="1" applyBorder="1" applyAlignment="1" applyProtection="1">
      <alignment horizontal="center" vertical="center" shrinkToFit="1"/>
    </xf>
    <xf numFmtId="166" fontId="53" fillId="3" borderId="0" xfId="1" applyNumberFormat="1" applyFont="1" applyFill="1" applyBorder="1" applyAlignment="1" applyProtection="1">
      <alignment horizontal="center" vertical="center" shrinkToFit="1"/>
    </xf>
    <xf numFmtId="166" fontId="53" fillId="3" borderId="73" xfId="1" applyNumberFormat="1" applyFont="1" applyFill="1" applyBorder="1" applyAlignment="1" applyProtection="1">
      <alignment horizontal="center" vertical="center" shrinkToFit="1"/>
    </xf>
    <xf numFmtId="0" fontId="30" fillId="0" borderId="47" xfId="0" applyFont="1" applyFill="1" applyBorder="1" applyAlignment="1" applyProtection="1">
      <alignment horizontal="center" shrinkToFit="1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30" fillId="0" borderId="47" xfId="0" applyFont="1" applyFill="1" applyBorder="1" applyAlignment="1" applyProtection="1">
      <alignment horizontal="center" vertical="center" wrapText="1" shrinkToFit="1"/>
    </xf>
    <xf numFmtId="0" fontId="30" fillId="0" borderId="47" xfId="0" applyFont="1" applyFill="1" applyBorder="1" applyAlignment="1" applyProtection="1">
      <alignment horizontal="center" vertical="center" shrinkToFit="1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11" fillId="4" borderId="51" xfId="0" applyFont="1" applyFill="1" applyBorder="1" applyAlignment="1" applyProtection="1">
      <alignment horizontal="center" vertical="center"/>
    </xf>
    <xf numFmtId="0" fontId="11" fillId="4" borderId="49" xfId="0" applyFont="1" applyFill="1" applyBorder="1" applyAlignment="1" applyProtection="1">
      <alignment horizontal="center" vertical="center"/>
    </xf>
    <xf numFmtId="0" fontId="11" fillId="4" borderId="50" xfId="0" applyFont="1" applyFill="1" applyBorder="1" applyAlignment="1" applyProtection="1">
      <alignment horizontal="center" vertical="center"/>
    </xf>
    <xf numFmtId="0" fontId="50" fillId="7" borderId="22" xfId="3" applyFont="1" applyFill="1" applyBorder="1" applyAlignment="1" applyProtection="1">
      <alignment horizontal="center" vertical="center" shrinkToFit="1"/>
    </xf>
    <xf numFmtId="0" fontId="50" fillId="7" borderId="23" xfId="3" applyFont="1" applyFill="1" applyBorder="1" applyAlignment="1" applyProtection="1">
      <alignment horizontal="center" vertical="center" shrinkToFit="1"/>
    </xf>
    <xf numFmtId="0" fontId="50" fillId="7" borderId="25" xfId="3" applyFont="1" applyFill="1" applyBorder="1" applyAlignment="1" applyProtection="1">
      <alignment horizontal="center" vertical="center" shrinkToFit="1"/>
    </xf>
    <xf numFmtId="0" fontId="11" fillId="4" borderId="33" xfId="0" applyFont="1" applyFill="1" applyBorder="1" applyAlignment="1" applyProtection="1">
      <alignment horizontal="center" vertical="center"/>
    </xf>
    <xf numFmtId="0" fontId="11" fillId="4" borderId="34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166" fontId="33" fillId="3" borderId="35" xfId="1" applyNumberFormat="1" applyFont="1" applyFill="1" applyBorder="1" applyAlignment="1" applyProtection="1">
      <alignment horizontal="center" vertical="center" shrinkToFit="1"/>
    </xf>
    <xf numFmtId="166" fontId="33" fillId="3" borderId="27" xfId="1" applyNumberFormat="1" applyFont="1" applyFill="1" applyBorder="1" applyAlignment="1" applyProtection="1">
      <alignment horizontal="center" vertical="center" shrinkToFit="1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 wrapText="1"/>
    </xf>
    <xf numFmtId="0" fontId="30" fillId="0" borderId="47" xfId="0" applyFont="1" applyBorder="1" applyAlignment="1">
      <alignment horizontal="center" shrinkToFit="1"/>
    </xf>
    <xf numFmtId="0" fontId="34" fillId="4" borderId="12" xfId="0" applyFont="1" applyFill="1" applyBorder="1" applyAlignment="1" applyProtection="1">
      <alignment horizontal="center" vertical="center"/>
    </xf>
    <xf numFmtId="0" fontId="34" fillId="4" borderId="30" xfId="0" applyFont="1" applyFill="1" applyBorder="1" applyAlignment="1" applyProtection="1">
      <alignment horizontal="center" vertical="center"/>
    </xf>
    <xf numFmtId="165" fontId="18" fillId="5" borderId="33" xfId="0" applyNumberFormat="1" applyFont="1" applyFill="1" applyBorder="1" applyAlignment="1" applyProtection="1">
      <alignment horizontal="center" vertical="center" shrinkToFit="1"/>
    </xf>
    <xf numFmtId="165" fontId="18" fillId="5" borderId="26" xfId="0" applyNumberFormat="1" applyFont="1" applyFill="1" applyBorder="1" applyAlignment="1" applyProtection="1">
      <alignment horizontal="center" vertical="center" shrinkToFit="1"/>
    </xf>
    <xf numFmtId="0" fontId="15" fillId="3" borderId="34" xfId="0" applyFont="1" applyFill="1" applyBorder="1" applyAlignment="1" applyProtection="1">
      <alignment horizontal="left" vertical="center" wrapText="1" shrinkToFit="1"/>
    </xf>
    <xf numFmtId="0" fontId="15" fillId="3" borderId="10" xfId="0" applyFont="1" applyFill="1" applyBorder="1" applyAlignment="1" applyProtection="1">
      <alignment horizontal="left" vertical="center" wrapText="1" shrinkToFit="1"/>
    </xf>
    <xf numFmtId="0" fontId="33" fillId="3" borderId="34" xfId="0" applyFont="1" applyFill="1" applyBorder="1" applyAlignment="1" applyProtection="1">
      <alignment horizontal="center" vertical="center" shrinkToFit="1"/>
    </xf>
    <xf numFmtId="0" fontId="33" fillId="3" borderId="10" xfId="0" applyFont="1" applyFill="1" applyBorder="1" applyAlignment="1" applyProtection="1">
      <alignment horizontal="center" vertical="center" shrinkToFit="1"/>
    </xf>
    <xf numFmtId="168" fontId="33" fillId="3" borderId="34" xfId="1" applyNumberFormat="1" applyFont="1" applyFill="1" applyBorder="1" applyAlignment="1" applyProtection="1">
      <alignment horizontal="center" vertical="center" shrinkToFit="1"/>
    </xf>
    <xf numFmtId="168" fontId="33" fillId="3" borderId="10" xfId="1" applyNumberFormat="1" applyFont="1" applyFill="1" applyBorder="1" applyAlignment="1" applyProtection="1">
      <alignment horizontal="center" vertical="center" shrinkToFit="1"/>
    </xf>
    <xf numFmtId="1" fontId="33" fillId="3" borderId="34" xfId="1" applyNumberFormat="1" applyFont="1" applyFill="1" applyBorder="1" applyAlignment="1" applyProtection="1">
      <alignment horizontal="center" vertical="center" shrinkToFit="1"/>
      <protection locked="0"/>
    </xf>
    <xf numFmtId="1" fontId="33" fillId="3" borderId="10" xfId="1" applyNumberFormat="1" applyFont="1" applyFill="1" applyBorder="1" applyAlignment="1" applyProtection="1">
      <alignment horizontal="center" vertical="center" shrinkToFit="1"/>
      <protection locked="0"/>
    </xf>
    <xf numFmtId="1" fontId="33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33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34" fillId="3" borderId="34" xfId="0" applyNumberFormat="1" applyFont="1" applyFill="1" applyBorder="1" applyAlignment="1" applyProtection="1">
      <alignment horizontal="center" vertical="center" shrinkToFit="1"/>
    </xf>
    <xf numFmtId="1" fontId="34" fillId="3" borderId="10" xfId="0" applyNumberFormat="1" applyFont="1" applyFill="1" applyBorder="1" applyAlignment="1" applyProtection="1">
      <alignment horizontal="center" vertical="center" shrinkToFit="1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11" fillId="4" borderId="41" xfId="0" applyFont="1" applyFill="1" applyBorder="1" applyAlignment="1" applyProtection="1">
      <alignment horizontal="center"/>
    </xf>
    <xf numFmtId="0" fontId="11" fillId="4" borderId="34" xfId="0" applyFont="1" applyFill="1" applyBorder="1" applyAlignment="1" applyProtection="1">
      <alignment horizontal="center"/>
    </xf>
    <xf numFmtId="0" fontId="11" fillId="4" borderId="35" xfId="0" applyFont="1" applyFill="1" applyBorder="1" applyAlignment="1" applyProtection="1">
      <alignment horizontal="center"/>
    </xf>
    <xf numFmtId="0" fontId="11" fillId="4" borderId="44" xfId="0" applyFont="1" applyFill="1" applyBorder="1" applyAlignment="1" applyProtection="1">
      <alignment horizontal="center"/>
    </xf>
    <xf numFmtId="0" fontId="11" fillId="4" borderId="45" xfId="0" applyFont="1" applyFill="1" applyBorder="1" applyAlignment="1" applyProtection="1">
      <alignment horizontal="center"/>
    </xf>
    <xf numFmtId="0" fontId="11" fillId="4" borderId="46" xfId="0" applyFont="1" applyFill="1" applyBorder="1" applyAlignment="1" applyProtection="1">
      <alignment horizontal="center"/>
    </xf>
    <xf numFmtId="0" fontId="11" fillId="4" borderId="16" xfId="0" applyFont="1" applyFill="1" applyBorder="1" applyAlignment="1" applyProtection="1">
      <alignment horizontal="center"/>
    </xf>
    <xf numFmtId="0" fontId="11" fillId="4" borderId="26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/>
    </xf>
    <xf numFmtId="0" fontId="11" fillId="4" borderId="28" xfId="0" applyFont="1" applyFill="1" applyBorder="1" applyAlignment="1" applyProtection="1">
      <alignment horizontal="center"/>
    </xf>
    <xf numFmtId="0" fontId="11" fillId="4" borderId="15" xfId="0" applyNumberFormat="1" applyFont="1" applyFill="1" applyBorder="1" applyAlignment="1" applyProtection="1">
      <alignment horizontal="center" shrinkToFit="1"/>
    </xf>
    <xf numFmtId="0" fontId="11" fillId="4" borderId="1" xfId="0" applyNumberFormat="1" applyFont="1" applyFill="1" applyBorder="1" applyAlignment="1" applyProtection="1">
      <alignment horizontal="center" shrinkToFit="1"/>
    </xf>
    <xf numFmtId="0" fontId="11" fillId="4" borderId="16" xfId="0" applyNumberFormat="1" applyFont="1" applyFill="1" applyBorder="1" applyAlignment="1" applyProtection="1">
      <alignment horizontal="center" shrinkToFit="1"/>
    </xf>
    <xf numFmtId="0" fontId="11" fillId="4" borderId="27" xfId="0" applyFont="1" applyFill="1" applyBorder="1" applyAlignment="1" applyProtection="1">
      <alignment horizontal="center"/>
    </xf>
    <xf numFmtId="0" fontId="11" fillId="4" borderId="32" xfId="0" applyFont="1" applyFill="1" applyBorder="1" applyAlignment="1" applyProtection="1">
      <alignment horizontal="center"/>
    </xf>
    <xf numFmtId="0" fontId="11" fillId="4" borderId="29" xfId="0" applyFont="1" applyFill="1" applyBorder="1" applyAlignment="1" applyProtection="1">
      <alignment horizontal="center"/>
    </xf>
    <xf numFmtId="0" fontId="11" fillId="4" borderId="39" xfId="0" applyFont="1" applyFill="1" applyBorder="1" applyAlignment="1" applyProtection="1">
      <alignment horizontal="center"/>
    </xf>
    <xf numFmtId="0" fontId="11" fillId="4" borderId="33" xfId="0" applyFont="1" applyFill="1" applyBorder="1" applyAlignment="1" applyProtection="1">
      <alignment horizontal="center"/>
    </xf>
    <xf numFmtId="165" fontId="11" fillId="4" borderId="17" xfId="3" applyNumberFormat="1" applyFont="1" applyFill="1" applyBorder="1" applyAlignment="1" applyProtection="1">
      <alignment horizontal="center" shrinkToFit="1"/>
    </xf>
    <xf numFmtId="165" fontId="11" fillId="4" borderId="6" xfId="3" applyNumberFormat="1" applyFont="1" applyFill="1" applyBorder="1" applyAlignment="1" applyProtection="1">
      <alignment horizontal="center" shrinkToFit="1"/>
    </xf>
    <xf numFmtId="165" fontId="11" fillId="4" borderId="18" xfId="3" applyNumberFormat="1" applyFont="1" applyFill="1" applyBorder="1" applyAlignment="1" applyProtection="1">
      <alignment horizontal="center" shrinkToFit="1"/>
    </xf>
    <xf numFmtId="165" fontId="44" fillId="3" borderId="0" xfId="3" applyNumberFormat="1" applyFont="1" applyFill="1" applyBorder="1" applyAlignment="1" applyProtection="1">
      <alignment horizontal="center" vertical="center" shrinkToFit="1"/>
    </xf>
    <xf numFmtId="165" fontId="44" fillId="3" borderId="40" xfId="3" applyNumberFormat="1" applyFont="1" applyFill="1" applyBorder="1" applyAlignment="1" applyProtection="1">
      <alignment horizontal="center" shrinkToFit="1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1" xfId="0" applyFont="1" applyFill="1" applyBorder="1" applyAlignment="1" applyProtection="1">
      <alignment horizontal="center" vertical="center"/>
    </xf>
    <xf numFmtId="0" fontId="11" fillId="4" borderId="12" xfId="0" applyNumberFormat="1" applyFont="1" applyFill="1" applyBorder="1" applyAlignment="1" applyProtection="1">
      <alignment horizontal="center" vertical="center" shrinkToFit="1"/>
    </xf>
    <xf numFmtId="0" fontId="11" fillId="4" borderId="13" xfId="0" applyNumberFormat="1" applyFont="1" applyFill="1" applyBorder="1" applyAlignment="1" applyProtection="1">
      <alignment horizontal="center" vertical="center" shrinkToFit="1"/>
    </xf>
    <xf numFmtId="0" fontId="11" fillId="4" borderId="14" xfId="0" applyNumberFormat="1" applyFont="1" applyFill="1" applyBorder="1" applyAlignment="1" applyProtection="1">
      <alignment horizontal="center" vertical="center" shrinkToFit="1"/>
    </xf>
    <xf numFmtId="0" fontId="11" fillId="4" borderId="15" xfId="0" applyNumberFormat="1" applyFont="1" applyFill="1" applyBorder="1" applyAlignment="1" applyProtection="1">
      <alignment horizontal="center" vertical="center" shrinkToFit="1"/>
    </xf>
    <xf numFmtId="0" fontId="11" fillId="4" borderId="1" xfId="0" applyNumberFormat="1" applyFont="1" applyFill="1" applyBorder="1" applyAlignment="1" applyProtection="1">
      <alignment horizontal="center" vertical="center" shrinkToFit="1"/>
    </xf>
    <xf numFmtId="0" fontId="11" fillId="4" borderId="16" xfId="0" applyNumberFormat="1" applyFont="1" applyFill="1" applyBorder="1" applyAlignment="1" applyProtection="1">
      <alignment horizontal="center" vertical="center" shrinkToFit="1"/>
    </xf>
    <xf numFmtId="1" fontId="34" fillId="3" borderId="30" xfId="0" applyNumberFormat="1" applyFont="1" applyFill="1" applyBorder="1" applyAlignment="1" applyProtection="1">
      <alignment horizontal="center" vertical="center" shrinkToFit="1"/>
    </xf>
    <xf numFmtId="1" fontId="34" fillId="3" borderId="31" xfId="0" applyNumberFormat="1" applyFont="1" applyFill="1" applyBorder="1" applyAlignment="1" applyProtection="1">
      <alignment horizontal="center" vertical="center" shrinkToFit="1"/>
    </xf>
    <xf numFmtId="0" fontId="11" fillId="4" borderId="32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1" fontId="34" fillId="3" borderId="51" xfId="0" applyNumberFormat="1" applyFont="1" applyFill="1" applyBorder="1" applyAlignment="1" applyProtection="1">
      <alignment horizontal="center" vertical="center" shrinkToFit="1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1" fontId="34" fillId="3" borderId="60" xfId="0" applyNumberFormat="1" applyFont="1" applyFill="1" applyBorder="1" applyAlignment="1" applyProtection="1">
      <alignment horizontal="center" vertical="center" shrinkToFit="1"/>
    </xf>
    <xf numFmtId="1" fontId="34" fillId="3" borderId="0" xfId="0" applyNumberFormat="1" applyFont="1" applyFill="1" applyBorder="1" applyAlignment="1" applyProtection="1">
      <alignment horizontal="center" vertical="center" shrinkToFit="1"/>
    </xf>
    <xf numFmtId="0" fontId="23" fillId="0" borderId="20" xfId="3" applyFont="1" applyFill="1" applyBorder="1" applyAlignment="1" applyProtection="1">
      <alignment horizontal="left" vertical="center"/>
      <protection locked="0"/>
    </xf>
    <xf numFmtId="0" fontId="23" fillId="0" borderId="21" xfId="3" applyFont="1" applyFill="1" applyBorder="1" applyAlignment="1" applyProtection="1">
      <alignment horizontal="left" vertical="center"/>
      <protection locked="0"/>
    </xf>
    <xf numFmtId="0" fontId="23" fillId="3" borderId="20" xfId="3" applyFont="1" applyFill="1" applyBorder="1" applyAlignment="1" applyProtection="1">
      <alignment horizontal="left" vertical="center"/>
      <protection locked="0"/>
    </xf>
    <xf numFmtId="0" fontId="23" fillId="3" borderId="21" xfId="3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/>
      <protection locked="0"/>
    </xf>
    <xf numFmtId="1" fontId="27" fillId="0" borderId="1" xfId="0" applyNumberFormat="1" applyFont="1" applyBorder="1" applyAlignment="1" applyProtection="1">
      <alignment horizontal="left" vertical="center"/>
      <protection locked="0"/>
    </xf>
    <xf numFmtId="1" fontId="27" fillId="0" borderId="16" xfId="0" applyNumberFormat="1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shrinkToFit="1"/>
      <protection locked="0"/>
    </xf>
    <xf numFmtId="0" fontId="23" fillId="0" borderId="1" xfId="3" applyFont="1" applyFill="1" applyBorder="1" applyAlignment="1" applyProtection="1">
      <alignment horizontal="left" vertical="center"/>
      <protection locked="0"/>
    </xf>
    <xf numFmtId="0" fontId="23" fillId="0" borderId="16" xfId="3" applyFont="1" applyFill="1" applyBorder="1" applyAlignment="1" applyProtection="1">
      <alignment horizontal="left" vertical="center"/>
      <protection locked="0"/>
    </xf>
    <xf numFmtId="1" fontId="12" fillId="2" borderId="1" xfId="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/>
    </xf>
    <xf numFmtId="0" fontId="21" fillId="4" borderId="12" xfId="3" applyFont="1" applyFill="1" applyBorder="1" applyAlignment="1" applyProtection="1">
      <alignment horizontal="center" vertical="center"/>
    </xf>
    <xf numFmtId="0" fontId="21" fillId="4" borderId="13" xfId="3" applyFont="1" applyFill="1" applyBorder="1" applyAlignment="1" applyProtection="1">
      <alignment horizontal="center" vertical="center"/>
    </xf>
    <xf numFmtId="0" fontId="21" fillId="4" borderId="14" xfId="3" applyFont="1" applyFill="1" applyBorder="1" applyAlignment="1" applyProtection="1">
      <alignment horizontal="center" vertical="center"/>
    </xf>
    <xf numFmtId="49" fontId="23" fillId="0" borderId="1" xfId="3" applyNumberFormat="1" applyFont="1" applyFill="1" applyBorder="1" applyAlignment="1" applyProtection="1">
      <alignment horizontal="left" vertical="center"/>
      <protection locked="0"/>
    </xf>
    <xf numFmtId="49" fontId="23" fillId="0" borderId="16" xfId="3" applyNumberFormat="1" applyFont="1" applyFill="1" applyBorder="1" applyAlignment="1" applyProtection="1">
      <alignment horizontal="left" vertical="center"/>
      <protection locked="0"/>
    </xf>
    <xf numFmtId="170" fontId="23" fillId="0" borderId="1" xfId="3" applyNumberFormat="1" applyFont="1" applyFill="1" applyBorder="1" applyAlignment="1" applyProtection="1">
      <alignment horizontal="center" vertical="center"/>
      <protection locked="0"/>
    </xf>
    <xf numFmtId="170" fontId="23" fillId="0" borderId="1" xfId="3" applyNumberFormat="1" applyFont="1" applyFill="1" applyBorder="1" applyAlignment="1" applyProtection="1">
      <alignment horizontal="left"/>
      <protection locked="0"/>
    </xf>
    <xf numFmtId="170" fontId="23" fillId="0" borderId="16" xfId="3" applyNumberFormat="1" applyFont="1" applyFill="1" applyBorder="1" applyAlignment="1" applyProtection="1">
      <alignment horizontal="left"/>
      <protection locked="0"/>
    </xf>
    <xf numFmtId="170" fontId="23" fillId="0" borderId="1" xfId="3" applyNumberFormat="1" applyFont="1" applyFill="1" applyBorder="1" applyAlignment="1" applyProtection="1">
      <alignment horizontal="left" vertical="center"/>
      <protection locked="0"/>
    </xf>
    <xf numFmtId="170" fontId="23" fillId="0" borderId="16" xfId="3" applyNumberFormat="1" applyFont="1" applyFill="1" applyBorder="1" applyAlignment="1" applyProtection="1">
      <alignment horizontal="left" vertical="center"/>
      <protection locked="0"/>
    </xf>
    <xf numFmtId="1" fontId="8" fillId="2" borderId="5" xfId="0" applyNumberFormat="1" applyFont="1" applyFill="1" applyBorder="1" applyAlignment="1">
      <alignment horizontal="right" vertical="top" wrapText="1"/>
    </xf>
    <xf numFmtId="1" fontId="8" fillId="2" borderId="6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5" fontId="6" fillId="2" borderId="4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</xf>
    <xf numFmtId="165" fontId="6" fillId="2" borderId="10" xfId="0" applyNumberFormat="1" applyFont="1" applyFill="1" applyBorder="1" applyAlignment="1">
      <alignment horizontal="right" vertical="top" wrapText="1"/>
    </xf>
    <xf numFmtId="165" fontId="6" fillId="2" borderId="10" xfId="0" applyNumberFormat="1" applyFont="1" applyFill="1" applyBorder="1" applyAlignment="1">
      <alignment horizontal="right" vertical="top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1" fontId="8" fillId="2" borderId="10" xfId="0" applyNumberFormat="1" applyFont="1" applyFill="1" applyBorder="1" applyAlignment="1">
      <alignment horizontal="right" vertical="top" wrapText="1"/>
    </xf>
    <xf numFmtId="1" fontId="8" fillId="2" borderId="10" xfId="0" applyNumberFormat="1" applyFont="1" applyFill="1" applyBorder="1" applyAlignment="1">
      <alignment horizontal="right" vertical="top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1" fontId="8" fillId="2" borderId="55" xfId="0" applyNumberFormat="1" applyFont="1" applyFill="1" applyBorder="1" applyAlignment="1">
      <alignment horizontal="right" vertical="top" wrapText="1"/>
    </xf>
    <xf numFmtId="1" fontId="8" fillId="2" borderId="56" xfId="0" applyNumberFormat="1" applyFont="1" applyFill="1" applyBorder="1" applyAlignment="1">
      <alignment horizontal="right" vertical="top" wrapText="1"/>
    </xf>
    <xf numFmtId="1" fontId="8" fillId="2" borderId="8" xfId="0" applyNumberFormat="1" applyFont="1" applyFill="1" applyBorder="1" applyAlignment="1">
      <alignment horizontal="right" vertical="top" wrapText="1"/>
    </xf>
    <xf numFmtId="1" fontId="8" fillId="2" borderId="9" xfId="0" applyNumberFormat="1" applyFont="1" applyFill="1" applyBorder="1" applyAlignment="1">
      <alignment horizontal="right" vertical="top" wrapText="1"/>
    </xf>
    <xf numFmtId="9" fontId="9" fillId="0" borderId="29" xfId="0" applyNumberFormat="1" applyFont="1" applyBorder="1" applyAlignment="1" applyProtection="1">
      <alignment horizontal="center" vertical="center"/>
      <protection locked="0"/>
    </xf>
    <xf numFmtId="9" fontId="9" fillId="0" borderId="10" xfId="0" applyNumberFormat="1" applyFont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/>
    </xf>
    <xf numFmtId="167" fontId="7" fillId="0" borderId="1" xfId="0" applyNumberFormat="1" applyFont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281"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font>
        <color rgb="FF9C6500"/>
      </font>
      <fill>
        <patternFill>
          <bgColor rgb="FFFFEB9C"/>
        </patternFill>
      </fill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font>
        <color rgb="FF9C6500"/>
      </font>
      <fill>
        <patternFill>
          <bgColor rgb="FFFFEB9C"/>
        </patternFill>
      </fill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numFmt numFmtId="164" formatCode="0;;;@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62"/>
  <sheetViews>
    <sheetView tabSelected="1" topLeftCell="A267" zoomScale="70" zoomScaleNormal="70" zoomScaleSheetLayoutView="80" zoomScalePageLayoutView="75" workbookViewId="0">
      <selection activeCell="R153" sqref="R153"/>
    </sheetView>
  </sheetViews>
  <sheetFormatPr defaultRowHeight="31.5" customHeight="1" x14ac:dyDescent="0.3"/>
  <cols>
    <col min="1" max="1" width="14.140625" style="488" customWidth="1"/>
    <col min="2" max="2" width="29.28515625" style="318" customWidth="1"/>
    <col min="3" max="3" width="7.28515625" hidden="1" customWidth="1"/>
    <col min="4" max="4" width="18.28515625" style="489" customWidth="1"/>
    <col min="5" max="6" width="10.7109375" style="320" hidden="1" customWidth="1"/>
    <col min="7" max="7" width="10.7109375" style="490" customWidth="1"/>
    <col min="8" max="8" width="13.7109375" style="491" customWidth="1"/>
    <col min="9" max="9" width="14.140625" style="317" customWidth="1"/>
    <col min="10" max="10" width="29.28515625" style="318" customWidth="1"/>
    <col min="11" max="11" width="7.28515625" hidden="1" customWidth="1"/>
    <col min="12" max="12" width="14.5703125" style="319" customWidth="1"/>
    <col min="13" max="14" width="10.7109375" style="320" hidden="1" customWidth="1"/>
    <col min="15" max="15" width="10.7109375" customWidth="1"/>
    <col min="16" max="16" width="13.7109375" style="321" customWidth="1"/>
    <col min="17" max="17" width="10" style="1" customWidth="1"/>
    <col min="18" max="18" width="13.42578125" style="1" customWidth="1"/>
    <col min="19" max="19" width="15.28515625" style="1" customWidth="1"/>
    <col min="20" max="20" width="19.85546875" style="2" customWidth="1"/>
    <col min="21" max="21" width="27.140625" style="2" customWidth="1"/>
    <col min="22" max="22" width="6.85546875" style="2" customWidth="1"/>
    <col min="23" max="23" width="12.85546875" style="2" customWidth="1"/>
    <col min="24" max="24" width="12.42578125" style="3" customWidth="1"/>
    <col min="25" max="29" width="9.140625" style="3" customWidth="1"/>
    <col min="30" max="30" width="13.42578125" style="3" customWidth="1"/>
    <col min="31" max="45" width="9.140625" style="4" customWidth="1"/>
    <col min="257" max="257" width="14.140625" customWidth="1"/>
    <col min="258" max="258" width="29.28515625" customWidth="1"/>
    <col min="259" max="259" width="7.28515625" customWidth="1"/>
    <col min="260" max="260" width="14.5703125" customWidth="1"/>
    <col min="261" max="263" width="10.7109375" customWidth="1"/>
    <col min="264" max="264" width="13.7109375" customWidth="1"/>
    <col min="265" max="265" width="14.140625" customWidth="1"/>
    <col min="266" max="266" width="29.28515625" customWidth="1"/>
    <col min="267" max="267" width="7.28515625" customWidth="1"/>
    <col min="268" max="268" width="14.5703125" customWidth="1"/>
    <col min="269" max="271" width="10.7109375" customWidth="1"/>
    <col min="272" max="272" width="13.7109375" customWidth="1"/>
    <col min="273" max="279" width="0" hidden="1" customWidth="1"/>
    <col min="280" max="280" width="12.42578125" customWidth="1"/>
    <col min="286" max="286" width="13.42578125" customWidth="1"/>
    <col min="513" max="513" width="14.140625" customWidth="1"/>
    <col min="514" max="514" width="29.28515625" customWidth="1"/>
    <col min="515" max="515" width="7.28515625" customWidth="1"/>
    <col min="516" max="516" width="14.5703125" customWidth="1"/>
    <col min="517" max="519" width="10.7109375" customWidth="1"/>
    <col min="520" max="520" width="13.7109375" customWidth="1"/>
    <col min="521" max="521" width="14.140625" customWidth="1"/>
    <col min="522" max="522" width="29.28515625" customWidth="1"/>
    <col min="523" max="523" width="7.28515625" customWidth="1"/>
    <col min="524" max="524" width="14.5703125" customWidth="1"/>
    <col min="525" max="527" width="10.7109375" customWidth="1"/>
    <col min="528" max="528" width="13.7109375" customWidth="1"/>
    <col min="529" max="535" width="0" hidden="1" customWidth="1"/>
    <col min="536" max="536" width="12.42578125" customWidth="1"/>
    <col min="542" max="542" width="13.42578125" customWidth="1"/>
    <col min="769" max="769" width="14.140625" customWidth="1"/>
    <col min="770" max="770" width="29.28515625" customWidth="1"/>
    <col min="771" max="771" width="7.28515625" customWidth="1"/>
    <col min="772" max="772" width="14.5703125" customWidth="1"/>
    <col min="773" max="775" width="10.7109375" customWidth="1"/>
    <col min="776" max="776" width="13.7109375" customWidth="1"/>
    <col min="777" max="777" width="14.140625" customWidth="1"/>
    <col min="778" max="778" width="29.28515625" customWidth="1"/>
    <col min="779" max="779" width="7.28515625" customWidth="1"/>
    <col min="780" max="780" width="14.5703125" customWidth="1"/>
    <col min="781" max="783" width="10.7109375" customWidth="1"/>
    <col min="784" max="784" width="13.7109375" customWidth="1"/>
    <col min="785" max="791" width="0" hidden="1" customWidth="1"/>
    <col min="792" max="792" width="12.42578125" customWidth="1"/>
    <col min="798" max="798" width="13.42578125" customWidth="1"/>
    <col min="1025" max="1025" width="14.140625" customWidth="1"/>
    <col min="1026" max="1026" width="29.28515625" customWidth="1"/>
    <col min="1027" max="1027" width="7.28515625" customWidth="1"/>
    <col min="1028" max="1028" width="14.5703125" customWidth="1"/>
    <col min="1029" max="1031" width="10.7109375" customWidth="1"/>
    <col min="1032" max="1032" width="13.7109375" customWidth="1"/>
    <col min="1033" max="1033" width="14.140625" customWidth="1"/>
    <col min="1034" max="1034" width="29.28515625" customWidth="1"/>
    <col min="1035" max="1035" width="7.28515625" customWidth="1"/>
    <col min="1036" max="1036" width="14.5703125" customWidth="1"/>
    <col min="1037" max="1039" width="10.7109375" customWidth="1"/>
    <col min="1040" max="1040" width="13.7109375" customWidth="1"/>
    <col min="1041" max="1047" width="0" hidden="1" customWidth="1"/>
    <col min="1048" max="1048" width="12.42578125" customWidth="1"/>
    <col min="1054" max="1054" width="13.42578125" customWidth="1"/>
    <col min="1281" max="1281" width="14.140625" customWidth="1"/>
    <col min="1282" max="1282" width="29.28515625" customWidth="1"/>
    <col min="1283" max="1283" width="7.28515625" customWidth="1"/>
    <col min="1284" max="1284" width="14.5703125" customWidth="1"/>
    <col min="1285" max="1287" width="10.7109375" customWidth="1"/>
    <col min="1288" max="1288" width="13.7109375" customWidth="1"/>
    <col min="1289" max="1289" width="14.140625" customWidth="1"/>
    <col min="1290" max="1290" width="29.28515625" customWidth="1"/>
    <col min="1291" max="1291" width="7.28515625" customWidth="1"/>
    <col min="1292" max="1292" width="14.5703125" customWidth="1"/>
    <col min="1293" max="1295" width="10.7109375" customWidth="1"/>
    <col min="1296" max="1296" width="13.7109375" customWidth="1"/>
    <col min="1297" max="1303" width="0" hidden="1" customWidth="1"/>
    <col min="1304" max="1304" width="12.42578125" customWidth="1"/>
    <col min="1310" max="1310" width="13.42578125" customWidth="1"/>
    <col min="1537" max="1537" width="14.140625" customWidth="1"/>
    <col min="1538" max="1538" width="29.28515625" customWidth="1"/>
    <col min="1539" max="1539" width="7.28515625" customWidth="1"/>
    <col min="1540" max="1540" width="14.5703125" customWidth="1"/>
    <col min="1541" max="1543" width="10.7109375" customWidth="1"/>
    <col min="1544" max="1544" width="13.7109375" customWidth="1"/>
    <col min="1545" max="1545" width="14.140625" customWidth="1"/>
    <col min="1546" max="1546" width="29.28515625" customWidth="1"/>
    <col min="1547" max="1547" width="7.28515625" customWidth="1"/>
    <col min="1548" max="1548" width="14.5703125" customWidth="1"/>
    <col min="1549" max="1551" width="10.7109375" customWidth="1"/>
    <col min="1552" max="1552" width="13.7109375" customWidth="1"/>
    <col min="1553" max="1559" width="0" hidden="1" customWidth="1"/>
    <col min="1560" max="1560" width="12.42578125" customWidth="1"/>
    <col min="1566" max="1566" width="13.42578125" customWidth="1"/>
    <col min="1793" max="1793" width="14.140625" customWidth="1"/>
    <col min="1794" max="1794" width="29.28515625" customWidth="1"/>
    <col min="1795" max="1795" width="7.28515625" customWidth="1"/>
    <col min="1796" max="1796" width="14.5703125" customWidth="1"/>
    <col min="1797" max="1799" width="10.7109375" customWidth="1"/>
    <col min="1800" max="1800" width="13.7109375" customWidth="1"/>
    <col min="1801" max="1801" width="14.140625" customWidth="1"/>
    <col min="1802" max="1802" width="29.28515625" customWidth="1"/>
    <col min="1803" max="1803" width="7.28515625" customWidth="1"/>
    <col min="1804" max="1804" width="14.5703125" customWidth="1"/>
    <col min="1805" max="1807" width="10.7109375" customWidth="1"/>
    <col min="1808" max="1808" width="13.7109375" customWidth="1"/>
    <col min="1809" max="1815" width="0" hidden="1" customWidth="1"/>
    <col min="1816" max="1816" width="12.42578125" customWidth="1"/>
    <col min="1822" max="1822" width="13.42578125" customWidth="1"/>
    <col min="2049" max="2049" width="14.140625" customWidth="1"/>
    <col min="2050" max="2050" width="29.28515625" customWidth="1"/>
    <col min="2051" max="2051" width="7.28515625" customWidth="1"/>
    <col min="2052" max="2052" width="14.5703125" customWidth="1"/>
    <col min="2053" max="2055" width="10.7109375" customWidth="1"/>
    <col min="2056" max="2056" width="13.7109375" customWidth="1"/>
    <col min="2057" max="2057" width="14.140625" customWidth="1"/>
    <col min="2058" max="2058" width="29.28515625" customWidth="1"/>
    <col min="2059" max="2059" width="7.28515625" customWidth="1"/>
    <col min="2060" max="2060" width="14.5703125" customWidth="1"/>
    <col min="2061" max="2063" width="10.7109375" customWidth="1"/>
    <col min="2064" max="2064" width="13.7109375" customWidth="1"/>
    <col min="2065" max="2071" width="0" hidden="1" customWidth="1"/>
    <col min="2072" max="2072" width="12.42578125" customWidth="1"/>
    <col min="2078" max="2078" width="13.42578125" customWidth="1"/>
    <col min="2305" max="2305" width="14.140625" customWidth="1"/>
    <col min="2306" max="2306" width="29.28515625" customWidth="1"/>
    <col min="2307" max="2307" width="7.28515625" customWidth="1"/>
    <col min="2308" max="2308" width="14.5703125" customWidth="1"/>
    <col min="2309" max="2311" width="10.7109375" customWidth="1"/>
    <col min="2312" max="2312" width="13.7109375" customWidth="1"/>
    <col min="2313" max="2313" width="14.140625" customWidth="1"/>
    <col min="2314" max="2314" width="29.28515625" customWidth="1"/>
    <col min="2315" max="2315" width="7.28515625" customWidth="1"/>
    <col min="2316" max="2316" width="14.5703125" customWidth="1"/>
    <col min="2317" max="2319" width="10.7109375" customWidth="1"/>
    <col min="2320" max="2320" width="13.7109375" customWidth="1"/>
    <col min="2321" max="2327" width="0" hidden="1" customWidth="1"/>
    <col min="2328" max="2328" width="12.42578125" customWidth="1"/>
    <col min="2334" max="2334" width="13.42578125" customWidth="1"/>
    <col min="2561" max="2561" width="14.140625" customWidth="1"/>
    <col min="2562" max="2562" width="29.28515625" customWidth="1"/>
    <col min="2563" max="2563" width="7.28515625" customWidth="1"/>
    <col min="2564" max="2564" width="14.5703125" customWidth="1"/>
    <col min="2565" max="2567" width="10.7109375" customWidth="1"/>
    <col min="2568" max="2568" width="13.7109375" customWidth="1"/>
    <col min="2569" max="2569" width="14.140625" customWidth="1"/>
    <col min="2570" max="2570" width="29.28515625" customWidth="1"/>
    <col min="2571" max="2571" width="7.28515625" customWidth="1"/>
    <col min="2572" max="2572" width="14.5703125" customWidth="1"/>
    <col min="2573" max="2575" width="10.7109375" customWidth="1"/>
    <col min="2576" max="2576" width="13.7109375" customWidth="1"/>
    <col min="2577" max="2583" width="0" hidden="1" customWidth="1"/>
    <col min="2584" max="2584" width="12.42578125" customWidth="1"/>
    <col min="2590" max="2590" width="13.42578125" customWidth="1"/>
    <col min="2817" max="2817" width="14.140625" customWidth="1"/>
    <col min="2818" max="2818" width="29.28515625" customWidth="1"/>
    <col min="2819" max="2819" width="7.28515625" customWidth="1"/>
    <col min="2820" max="2820" width="14.5703125" customWidth="1"/>
    <col min="2821" max="2823" width="10.7109375" customWidth="1"/>
    <col min="2824" max="2824" width="13.7109375" customWidth="1"/>
    <col min="2825" max="2825" width="14.140625" customWidth="1"/>
    <col min="2826" max="2826" width="29.28515625" customWidth="1"/>
    <col min="2827" max="2827" width="7.28515625" customWidth="1"/>
    <col min="2828" max="2828" width="14.5703125" customWidth="1"/>
    <col min="2829" max="2831" width="10.7109375" customWidth="1"/>
    <col min="2832" max="2832" width="13.7109375" customWidth="1"/>
    <col min="2833" max="2839" width="0" hidden="1" customWidth="1"/>
    <col min="2840" max="2840" width="12.42578125" customWidth="1"/>
    <col min="2846" max="2846" width="13.42578125" customWidth="1"/>
    <col min="3073" max="3073" width="14.140625" customWidth="1"/>
    <col min="3074" max="3074" width="29.28515625" customWidth="1"/>
    <col min="3075" max="3075" width="7.28515625" customWidth="1"/>
    <col min="3076" max="3076" width="14.5703125" customWidth="1"/>
    <col min="3077" max="3079" width="10.7109375" customWidth="1"/>
    <col min="3080" max="3080" width="13.7109375" customWidth="1"/>
    <col min="3081" max="3081" width="14.140625" customWidth="1"/>
    <col min="3082" max="3082" width="29.28515625" customWidth="1"/>
    <col min="3083" max="3083" width="7.28515625" customWidth="1"/>
    <col min="3084" max="3084" width="14.5703125" customWidth="1"/>
    <col min="3085" max="3087" width="10.7109375" customWidth="1"/>
    <col min="3088" max="3088" width="13.7109375" customWidth="1"/>
    <col min="3089" max="3095" width="0" hidden="1" customWidth="1"/>
    <col min="3096" max="3096" width="12.42578125" customWidth="1"/>
    <col min="3102" max="3102" width="13.42578125" customWidth="1"/>
    <col min="3329" max="3329" width="14.140625" customWidth="1"/>
    <col min="3330" max="3330" width="29.28515625" customWidth="1"/>
    <col min="3331" max="3331" width="7.28515625" customWidth="1"/>
    <col min="3332" max="3332" width="14.5703125" customWidth="1"/>
    <col min="3333" max="3335" width="10.7109375" customWidth="1"/>
    <col min="3336" max="3336" width="13.7109375" customWidth="1"/>
    <col min="3337" max="3337" width="14.140625" customWidth="1"/>
    <col min="3338" max="3338" width="29.28515625" customWidth="1"/>
    <col min="3339" max="3339" width="7.28515625" customWidth="1"/>
    <col min="3340" max="3340" width="14.5703125" customWidth="1"/>
    <col min="3341" max="3343" width="10.7109375" customWidth="1"/>
    <col min="3344" max="3344" width="13.7109375" customWidth="1"/>
    <col min="3345" max="3351" width="0" hidden="1" customWidth="1"/>
    <col min="3352" max="3352" width="12.42578125" customWidth="1"/>
    <col min="3358" max="3358" width="13.42578125" customWidth="1"/>
    <col min="3585" max="3585" width="14.140625" customWidth="1"/>
    <col min="3586" max="3586" width="29.28515625" customWidth="1"/>
    <col min="3587" max="3587" width="7.28515625" customWidth="1"/>
    <col min="3588" max="3588" width="14.5703125" customWidth="1"/>
    <col min="3589" max="3591" width="10.7109375" customWidth="1"/>
    <col min="3592" max="3592" width="13.7109375" customWidth="1"/>
    <col min="3593" max="3593" width="14.140625" customWidth="1"/>
    <col min="3594" max="3594" width="29.28515625" customWidth="1"/>
    <col min="3595" max="3595" width="7.28515625" customWidth="1"/>
    <col min="3596" max="3596" width="14.5703125" customWidth="1"/>
    <col min="3597" max="3599" width="10.7109375" customWidth="1"/>
    <col min="3600" max="3600" width="13.7109375" customWidth="1"/>
    <col min="3601" max="3607" width="0" hidden="1" customWidth="1"/>
    <col min="3608" max="3608" width="12.42578125" customWidth="1"/>
    <col min="3614" max="3614" width="13.42578125" customWidth="1"/>
    <col min="3841" max="3841" width="14.140625" customWidth="1"/>
    <col min="3842" max="3842" width="29.28515625" customWidth="1"/>
    <col min="3843" max="3843" width="7.28515625" customWidth="1"/>
    <col min="3844" max="3844" width="14.5703125" customWidth="1"/>
    <col min="3845" max="3847" width="10.7109375" customWidth="1"/>
    <col min="3848" max="3848" width="13.7109375" customWidth="1"/>
    <col min="3849" max="3849" width="14.140625" customWidth="1"/>
    <col min="3850" max="3850" width="29.28515625" customWidth="1"/>
    <col min="3851" max="3851" width="7.28515625" customWidth="1"/>
    <col min="3852" max="3852" width="14.5703125" customWidth="1"/>
    <col min="3853" max="3855" width="10.7109375" customWidth="1"/>
    <col min="3856" max="3856" width="13.7109375" customWidth="1"/>
    <col min="3857" max="3863" width="0" hidden="1" customWidth="1"/>
    <col min="3864" max="3864" width="12.42578125" customWidth="1"/>
    <col min="3870" max="3870" width="13.42578125" customWidth="1"/>
    <col min="4097" max="4097" width="14.140625" customWidth="1"/>
    <col min="4098" max="4098" width="29.28515625" customWidth="1"/>
    <col min="4099" max="4099" width="7.28515625" customWidth="1"/>
    <col min="4100" max="4100" width="14.5703125" customWidth="1"/>
    <col min="4101" max="4103" width="10.7109375" customWidth="1"/>
    <col min="4104" max="4104" width="13.7109375" customWidth="1"/>
    <col min="4105" max="4105" width="14.140625" customWidth="1"/>
    <col min="4106" max="4106" width="29.28515625" customWidth="1"/>
    <col min="4107" max="4107" width="7.28515625" customWidth="1"/>
    <col min="4108" max="4108" width="14.5703125" customWidth="1"/>
    <col min="4109" max="4111" width="10.7109375" customWidth="1"/>
    <col min="4112" max="4112" width="13.7109375" customWidth="1"/>
    <col min="4113" max="4119" width="0" hidden="1" customWidth="1"/>
    <col min="4120" max="4120" width="12.42578125" customWidth="1"/>
    <col min="4126" max="4126" width="13.42578125" customWidth="1"/>
    <col min="4353" max="4353" width="14.140625" customWidth="1"/>
    <col min="4354" max="4354" width="29.28515625" customWidth="1"/>
    <col min="4355" max="4355" width="7.28515625" customWidth="1"/>
    <col min="4356" max="4356" width="14.5703125" customWidth="1"/>
    <col min="4357" max="4359" width="10.7109375" customWidth="1"/>
    <col min="4360" max="4360" width="13.7109375" customWidth="1"/>
    <col min="4361" max="4361" width="14.140625" customWidth="1"/>
    <col min="4362" max="4362" width="29.28515625" customWidth="1"/>
    <col min="4363" max="4363" width="7.28515625" customWidth="1"/>
    <col min="4364" max="4364" width="14.5703125" customWidth="1"/>
    <col min="4365" max="4367" width="10.7109375" customWidth="1"/>
    <col min="4368" max="4368" width="13.7109375" customWidth="1"/>
    <col min="4369" max="4375" width="0" hidden="1" customWidth="1"/>
    <col min="4376" max="4376" width="12.42578125" customWidth="1"/>
    <col min="4382" max="4382" width="13.42578125" customWidth="1"/>
    <col min="4609" max="4609" width="14.140625" customWidth="1"/>
    <col min="4610" max="4610" width="29.28515625" customWidth="1"/>
    <col min="4611" max="4611" width="7.28515625" customWidth="1"/>
    <col min="4612" max="4612" width="14.5703125" customWidth="1"/>
    <col min="4613" max="4615" width="10.7109375" customWidth="1"/>
    <col min="4616" max="4616" width="13.7109375" customWidth="1"/>
    <col min="4617" max="4617" width="14.140625" customWidth="1"/>
    <col min="4618" max="4618" width="29.28515625" customWidth="1"/>
    <col min="4619" max="4619" width="7.28515625" customWidth="1"/>
    <col min="4620" max="4620" width="14.5703125" customWidth="1"/>
    <col min="4621" max="4623" width="10.7109375" customWidth="1"/>
    <col min="4624" max="4624" width="13.7109375" customWidth="1"/>
    <col min="4625" max="4631" width="0" hidden="1" customWidth="1"/>
    <col min="4632" max="4632" width="12.42578125" customWidth="1"/>
    <col min="4638" max="4638" width="13.42578125" customWidth="1"/>
    <col min="4865" max="4865" width="14.140625" customWidth="1"/>
    <col min="4866" max="4866" width="29.28515625" customWidth="1"/>
    <col min="4867" max="4867" width="7.28515625" customWidth="1"/>
    <col min="4868" max="4868" width="14.5703125" customWidth="1"/>
    <col min="4869" max="4871" width="10.7109375" customWidth="1"/>
    <col min="4872" max="4872" width="13.7109375" customWidth="1"/>
    <col min="4873" max="4873" width="14.140625" customWidth="1"/>
    <col min="4874" max="4874" width="29.28515625" customWidth="1"/>
    <col min="4875" max="4875" width="7.28515625" customWidth="1"/>
    <col min="4876" max="4876" width="14.5703125" customWidth="1"/>
    <col min="4877" max="4879" width="10.7109375" customWidth="1"/>
    <col min="4880" max="4880" width="13.7109375" customWidth="1"/>
    <col min="4881" max="4887" width="0" hidden="1" customWidth="1"/>
    <col min="4888" max="4888" width="12.42578125" customWidth="1"/>
    <col min="4894" max="4894" width="13.42578125" customWidth="1"/>
    <col min="5121" max="5121" width="14.140625" customWidth="1"/>
    <col min="5122" max="5122" width="29.28515625" customWidth="1"/>
    <col min="5123" max="5123" width="7.28515625" customWidth="1"/>
    <col min="5124" max="5124" width="14.5703125" customWidth="1"/>
    <col min="5125" max="5127" width="10.7109375" customWidth="1"/>
    <col min="5128" max="5128" width="13.7109375" customWidth="1"/>
    <col min="5129" max="5129" width="14.140625" customWidth="1"/>
    <col min="5130" max="5130" width="29.28515625" customWidth="1"/>
    <col min="5131" max="5131" width="7.28515625" customWidth="1"/>
    <col min="5132" max="5132" width="14.5703125" customWidth="1"/>
    <col min="5133" max="5135" width="10.7109375" customWidth="1"/>
    <col min="5136" max="5136" width="13.7109375" customWidth="1"/>
    <col min="5137" max="5143" width="0" hidden="1" customWidth="1"/>
    <col min="5144" max="5144" width="12.42578125" customWidth="1"/>
    <col min="5150" max="5150" width="13.42578125" customWidth="1"/>
    <col min="5377" max="5377" width="14.140625" customWidth="1"/>
    <col min="5378" max="5378" width="29.28515625" customWidth="1"/>
    <col min="5379" max="5379" width="7.28515625" customWidth="1"/>
    <col min="5380" max="5380" width="14.5703125" customWidth="1"/>
    <col min="5381" max="5383" width="10.7109375" customWidth="1"/>
    <col min="5384" max="5384" width="13.7109375" customWidth="1"/>
    <col min="5385" max="5385" width="14.140625" customWidth="1"/>
    <col min="5386" max="5386" width="29.28515625" customWidth="1"/>
    <col min="5387" max="5387" width="7.28515625" customWidth="1"/>
    <col min="5388" max="5388" width="14.5703125" customWidth="1"/>
    <col min="5389" max="5391" width="10.7109375" customWidth="1"/>
    <col min="5392" max="5392" width="13.7109375" customWidth="1"/>
    <col min="5393" max="5399" width="0" hidden="1" customWidth="1"/>
    <col min="5400" max="5400" width="12.42578125" customWidth="1"/>
    <col min="5406" max="5406" width="13.42578125" customWidth="1"/>
    <col min="5633" max="5633" width="14.140625" customWidth="1"/>
    <col min="5634" max="5634" width="29.28515625" customWidth="1"/>
    <col min="5635" max="5635" width="7.28515625" customWidth="1"/>
    <col min="5636" max="5636" width="14.5703125" customWidth="1"/>
    <col min="5637" max="5639" width="10.7109375" customWidth="1"/>
    <col min="5640" max="5640" width="13.7109375" customWidth="1"/>
    <col min="5641" max="5641" width="14.140625" customWidth="1"/>
    <col min="5642" max="5642" width="29.28515625" customWidth="1"/>
    <col min="5643" max="5643" width="7.28515625" customWidth="1"/>
    <col min="5644" max="5644" width="14.5703125" customWidth="1"/>
    <col min="5645" max="5647" width="10.7109375" customWidth="1"/>
    <col min="5648" max="5648" width="13.7109375" customWidth="1"/>
    <col min="5649" max="5655" width="0" hidden="1" customWidth="1"/>
    <col min="5656" max="5656" width="12.42578125" customWidth="1"/>
    <col min="5662" max="5662" width="13.42578125" customWidth="1"/>
    <col min="5889" max="5889" width="14.140625" customWidth="1"/>
    <col min="5890" max="5890" width="29.28515625" customWidth="1"/>
    <col min="5891" max="5891" width="7.28515625" customWidth="1"/>
    <col min="5892" max="5892" width="14.5703125" customWidth="1"/>
    <col min="5893" max="5895" width="10.7109375" customWidth="1"/>
    <col min="5896" max="5896" width="13.7109375" customWidth="1"/>
    <col min="5897" max="5897" width="14.140625" customWidth="1"/>
    <col min="5898" max="5898" width="29.28515625" customWidth="1"/>
    <col min="5899" max="5899" width="7.28515625" customWidth="1"/>
    <col min="5900" max="5900" width="14.5703125" customWidth="1"/>
    <col min="5901" max="5903" width="10.7109375" customWidth="1"/>
    <col min="5904" max="5904" width="13.7109375" customWidth="1"/>
    <col min="5905" max="5911" width="0" hidden="1" customWidth="1"/>
    <col min="5912" max="5912" width="12.42578125" customWidth="1"/>
    <col min="5918" max="5918" width="13.42578125" customWidth="1"/>
    <col min="6145" max="6145" width="14.140625" customWidth="1"/>
    <col min="6146" max="6146" width="29.28515625" customWidth="1"/>
    <col min="6147" max="6147" width="7.28515625" customWidth="1"/>
    <col min="6148" max="6148" width="14.5703125" customWidth="1"/>
    <col min="6149" max="6151" width="10.7109375" customWidth="1"/>
    <col min="6152" max="6152" width="13.7109375" customWidth="1"/>
    <col min="6153" max="6153" width="14.140625" customWidth="1"/>
    <col min="6154" max="6154" width="29.28515625" customWidth="1"/>
    <col min="6155" max="6155" width="7.28515625" customWidth="1"/>
    <col min="6156" max="6156" width="14.5703125" customWidth="1"/>
    <col min="6157" max="6159" width="10.7109375" customWidth="1"/>
    <col min="6160" max="6160" width="13.7109375" customWidth="1"/>
    <col min="6161" max="6167" width="0" hidden="1" customWidth="1"/>
    <col min="6168" max="6168" width="12.42578125" customWidth="1"/>
    <col min="6174" max="6174" width="13.42578125" customWidth="1"/>
    <col min="6401" max="6401" width="14.140625" customWidth="1"/>
    <col min="6402" max="6402" width="29.28515625" customWidth="1"/>
    <col min="6403" max="6403" width="7.28515625" customWidth="1"/>
    <col min="6404" max="6404" width="14.5703125" customWidth="1"/>
    <col min="6405" max="6407" width="10.7109375" customWidth="1"/>
    <col min="6408" max="6408" width="13.7109375" customWidth="1"/>
    <col min="6409" max="6409" width="14.140625" customWidth="1"/>
    <col min="6410" max="6410" width="29.28515625" customWidth="1"/>
    <col min="6411" max="6411" width="7.28515625" customWidth="1"/>
    <col min="6412" max="6412" width="14.5703125" customWidth="1"/>
    <col min="6413" max="6415" width="10.7109375" customWidth="1"/>
    <col min="6416" max="6416" width="13.7109375" customWidth="1"/>
    <col min="6417" max="6423" width="0" hidden="1" customWidth="1"/>
    <col min="6424" max="6424" width="12.42578125" customWidth="1"/>
    <col min="6430" max="6430" width="13.42578125" customWidth="1"/>
    <col min="6657" max="6657" width="14.140625" customWidth="1"/>
    <col min="6658" max="6658" width="29.28515625" customWidth="1"/>
    <col min="6659" max="6659" width="7.28515625" customWidth="1"/>
    <col min="6660" max="6660" width="14.5703125" customWidth="1"/>
    <col min="6661" max="6663" width="10.7109375" customWidth="1"/>
    <col min="6664" max="6664" width="13.7109375" customWidth="1"/>
    <col min="6665" max="6665" width="14.140625" customWidth="1"/>
    <col min="6666" max="6666" width="29.28515625" customWidth="1"/>
    <col min="6667" max="6667" width="7.28515625" customWidth="1"/>
    <col min="6668" max="6668" width="14.5703125" customWidth="1"/>
    <col min="6669" max="6671" width="10.7109375" customWidth="1"/>
    <col min="6672" max="6672" width="13.7109375" customWidth="1"/>
    <col min="6673" max="6679" width="0" hidden="1" customWidth="1"/>
    <col min="6680" max="6680" width="12.42578125" customWidth="1"/>
    <col min="6686" max="6686" width="13.42578125" customWidth="1"/>
    <col min="6913" max="6913" width="14.140625" customWidth="1"/>
    <col min="6914" max="6914" width="29.28515625" customWidth="1"/>
    <col min="6915" max="6915" width="7.28515625" customWidth="1"/>
    <col min="6916" max="6916" width="14.5703125" customWidth="1"/>
    <col min="6917" max="6919" width="10.7109375" customWidth="1"/>
    <col min="6920" max="6920" width="13.7109375" customWidth="1"/>
    <col min="6921" max="6921" width="14.140625" customWidth="1"/>
    <col min="6922" max="6922" width="29.28515625" customWidth="1"/>
    <col min="6923" max="6923" width="7.28515625" customWidth="1"/>
    <col min="6924" max="6924" width="14.5703125" customWidth="1"/>
    <col min="6925" max="6927" width="10.7109375" customWidth="1"/>
    <col min="6928" max="6928" width="13.7109375" customWidth="1"/>
    <col min="6929" max="6935" width="0" hidden="1" customWidth="1"/>
    <col min="6936" max="6936" width="12.42578125" customWidth="1"/>
    <col min="6942" max="6942" width="13.42578125" customWidth="1"/>
    <col min="7169" max="7169" width="14.140625" customWidth="1"/>
    <col min="7170" max="7170" width="29.28515625" customWidth="1"/>
    <col min="7171" max="7171" width="7.28515625" customWidth="1"/>
    <col min="7172" max="7172" width="14.5703125" customWidth="1"/>
    <col min="7173" max="7175" width="10.7109375" customWidth="1"/>
    <col min="7176" max="7176" width="13.7109375" customWidth="1"/>
    <col min="7177" max="7177" width="14.140625" customWidth="1"/>
    <col min="7178" max="7178" width="29.28515625" customWidth="1"/>
    <col min="7179" max="7179" width="7.28515625" customWidth="1"/>
    <col min="7180" max="7180" width="14.5703125" customWidth="1"/>
    <col min="7181" max="7183" width="10.7109375" customWidth="1"/>
    <col min="7184" max="7184" width="13.7109375" customWidth="1"/>
    <col min="7185" max="7191" width="0" hidden="1" customWidth="1"/>
    <col min="7192" max="7192" width="12.42578125" customWidth="1"/>
    <col min="7198" max="7198" width="13.42578125" customWidth="1"/>
    <col min="7425" max="7425" width="14.140625" customWidth="1"/>
    <col min="7426" max="7426" width="29.28515625" customWidth="1"/>
    <col min="7427" max="7427" width="7.28515625" customWidth="1"/>
    <col min="7428" max="7428" width="14.5703125" customWidth="1"/>
    <col min="7429" max="7431" width="10.7109375" customWidth="1"/>
    <col min="7432" max="7432" width="13.7109375" customWidth="1"/>
    <col min="7433" max="7433" width="14.140625" customWidth="1"/>
    <col min="7434" max="7434" width="29.28515625" customWidth="1"/>
    <col min="7435" max="7435" width="7.28515625" customWidth="1"/>
    <col min="7436" max="7436" width="14.5703125" customWidth="1"/>
    <col min="7437" max="7439" width="10.7109375" customWidth="1"/>
    <col min="7440" max="7440" width="13.7109375" customWidth="1"/>
    <col min="7441" max="7447" width="0" hidden="1" customWidth="1"/>
    <col min="7448" max="7448" width="12.42578125" customWidth="1"/>
    <col min="7454" max="7454" width="13.42578125" customWidth="1"/>
    <col min="7681" max="7681" width="14.140625" customWidth="1"/>
    <col min="7682" max="7682" width="29.28515625" customWidth="1"/>
    <col min="7683" max="7683" width="7.28515625" customWidth="1"/>
    <col min="7684" max="7684" width="14.5703125" customWidth="1"/>
    <col min="7685" max="7687" width="10.7109375" customWidth="1"/>
    <col min="7688" max="7688" width="13.7109375" customWidth="1"/>
    <col min="7689" max="7689" width="14.140625" customWidth="1"/>
    <col min="7690" max="7690" width="29.28515625" customWidth="1"/>
    <col min="7691" max="7691" width="7.28515625" customWidth="1"/>
    <col min="7692" max="7692" width="14.5703125" customWidth="1"/>
    <col min="7693" max="7695" width="10.7109375" customWidth="1"/>
    <col min="7696" max="7696" width="13.7109375" customWidth="1"/>
    <col min="7697" max="7703" width="0" hidden="1" customWidth="1"/>
    <col min="7704" max="7704" width="12.42578125" customWidth="1"/>
    <col min="7710" max="7710" width="13.42578125" customWidth="1"/>
    <col min="7937" max="7937" width="14.140625" customWidth="1"/>
    <col min="7938" max="7938" width="29.28515625" customWidth="1"/>
    <col min="7939" max="7939" width="7.28515625" customWidth="1"/>
    <col min="7940" max="7940" width="14.5703125" customWidth="1"/>
    <col min="7941" max="7943" width="10.7109375" customWidth="1"/>
    <col min="7944" max="7944" width="13.7109375" customWidth="1"/>
    <col min="7945" max="7945" width="14.140625" customWidth="1"/>
    <col min="7946" max="7946" width="29.28515625" customWidth="1"/>
    <col min="7947" max="7947" width="7.28515625" customWidth="1"/>
    <col min="7948" max="7948" width="14.5703125" customWidth="1"/>
    <col min="7949" max="7951" width="10.7109375" customWidth="1"/>
    <col min="7952" max="7952" width="13.7109375" customWidth="1"/>
    <col min="7953" max="7959" width="0" hidden="1" customWidth="1"/>
    <col min="7960" max="7960" width="12.42578125" customWidth="1"/>
    <col min="7966" max="7966" width="13.42578125" customWidth="1"/>
    <col min="8193" max="8193" width="14.140625" customWidth="1"/>
    <col min="8194" max="8194" width="29.28515625" customWidth="1"/>
    <col min="8195" max="8195" width="7.28515625" customWidth="1"/>
    <col min="8196" max="8196" width="14.5703125" customWidth="1"/>
    <col min="8197" max="8199" width="10.7109375" customWidth="1"/>
    <col min="8200" max="8200" width="13.7109375" customWidth="1"/>
    <col min="8201" max="8201" width="14.140625" customWidth="1"/>
    <col min="8202" max="8202" width="29.28515625" customWidth="1"/>
    <col min="8203" max="8203" width="7.28515625" customWidth="1"/>
    <col min="8204" max="8204" width="14.5703125" customWidth="1"/>
    <col min="8205" max="8207" width="10.7109375" customWidth="1"/>
    <col min="8208" max="8208" width="13.7109375" customWidth="1"/>
    <col min="8209" max="8215" width="0" hidden="1" customWidth="1"/>
    <col min="8216" max="8216" width="12.42578125" customWidth="1"/>
    <col min="8222" max="8222" width="13.42578125" customWidth="1"/>
    <col min="8449" max="8449" width="14.140625" customWidth="1"/>
    <col min="8450" max="8450" width="29.28515625" customWidth="1"/>
    <col min="8451" max="8451" width="7.28515625" customWidth="1"/>
    <col min="8452" max="8452" width="14.5703125" customWidth="1"/>
    <col min="8453" max="8455" width="10.7109375" customWidth="1"/>
    <col min="8456" max="8456" width="13.7109375" customWidth="1"/>
    <col min="8457" max="8457" width="14.140625" customWidth="1"/>
    <col min="8458" max="8458" width="29.28515625" customWidth="1"/>
    <col min="8459" max="8459" width="7.28515625" customWidth="1"/>
    <col min="8460" max="8460" width="14.5703125" customWidth="1"/>
    <col min="8461" max="8463" width="10.7109375" customWidth="1"/>
    <col min="8464" max="8464" width="13.7109375" customWidth="1"/>
    <col min="8465" max="8471" width="0" hidden="1" customWidth="1"/>
    <col min="8472" max="8472" width="12.42578125" customWidth="1"/>
    <col min="8478" max="8478" width="13.42578125" customWidth="1"/>
    <col min="8705" max="8705" width="14.140625" customWidth="1"/>
    <col min="8706" max="8706" width="29.28515625" customWidth="1"/>
    <col min="8707" max="8707" width="7.28515625" customWidth="1"/>
    <col min="8708" max="8708" width="14.5703125" customWidth="1"/>
    <col min="8709" max="8711" width="10.7109375" customWidth="1"/>
    <col min="8712" max="8712" width="13.7109375" customWidth="1"/>
    <col min="8713" max="8713" width="14.140625" customWidth="1"/>
    <col min="8714" max="8714" width="29.28515625" customWidth="1"/>
    <col min="8715" max="8715" width="7.28515625" customWidth="1"/>
    <col min="8716" max="8716" width="14.5703125" customWidth="1"/>
    <col min="8717" max="8719" width="10.7109375" customWidth="1"/>
    <col min="8720" max="8720" width="13.7109375" customWidth="1"/>
    <col min="8721" max="8727" width="0" hidden="1" customWidth="1"/>
    <col min="8728" max="8728" width="12.42578125" customWidth="1"/>
    <col min="8734" max="8734" width="13.42578125" customWidth="1"/>
    <col min="8961" max="8961" width="14.140625" customWidth="1"/>
    <col min="8962" max="8962" width="29.28515625" customWidth="1"/>
    <col min="8963" max="8963" width="7.28515625" customWidth="1"/>
    <col min="8964" max="8964" width="14.5703125" customWidth="1"/>
    <col min="8965" max="8967" width="10.7109375" customWidth="1"/>
    <col min="8968" max="8968" width="13.7109375" customWidth="1"/>
    <col min="8969" max="8969" width="14.140625" customWidth="1"/>
    <col min="8970" max="8970" width="29.28515625" customWidth="1"/>
    <col min="8971" max="8971" width="7.28515625" customWidth="1"/>
    <col min="8972" max="8972" width="14.5703125" customWidth="1"/>
    <col min="8973" max="8975" width="10.7109375" customWidth="1"/>
    <col min="8976" max="8976" width="13.7109375" customWidth="1"/>
    <col min="8977" max="8983" width="0" hidden="1" customWidth="1"/>
    <col min="8984" max="8984" width="12.42578125" customWidth="1"/>
    <col min="8990" max="8990" width="13.42578125" customWidth="1"/>
    <col min="9217" max="9217" width="14.140625" customWidth="1"/>
    <col min="9218" max="9218" width="29.28515625" customWidth="1"/>
    <col min="9219" max="9219" width="7.28515625" customWidth="1"/>
    <col min="9220" max="9220" width="14.5703125" customWidth="1"/>
    <col min="9221" max="9223" width="10.7109375" customWidth="1"/>
    <col min="9224" max="9224" width="13.7109375" customWidth="1"/>
    <col min="9225" max="9225" width="14.140625" customWidth="1"/>
    <col min="9226" max="9226" width="29.28515625" customWidth="1"/>
    <col min="9227" max="9227" width="7.28515625" customWidth="1"/>
    <col min="9228" max="9228" width="14.5703125" customWidth="1"/>
    <col min="9229" max="9231" width="10.7109375" customWidth="1"/>
    <col min="9232" max="9232" width="13.7109375" customWidth="1"/>
    <col min="9233" max="9239" width="0" hidden="1" customWidth="1"/>
    <col min="9240" max="9240" width="12.42578125" customWidth="1"/>
    <col min="9246" max="9246" width="13.42578125" customWidth="1"/>
    <col min="9473" max="9473" width="14.140625" customWidth="1"/>
    <col min="9474" max="9474" width="29.28515625" customWidth="1"/>
    <col min="9475" max="9475" width="7.28515625" customWidth="1"/>
    <col min="9476" max="9476" width="14.5703125" customWidth="1"/>
    <col min="9477" max="9479" width="10.7109375" customWidth="1"/>
    <col min="9480" max="9480" width="13.7109375" customWidth="1"/>
    <col min="9481" max="9481" width="14.140625" customWidth="1"/>
    <col min="9482" max="9482" width="29.28515625" customWidth="1"/>
    <col min="9483" max="9483" width="7.28515625" customWidth="1"/>
    <col min="9484" max="9484" width="14.5703125" customWidth="1"/>
    <col min="9485" max="9487" width="10.7109375" customWidth="1"/>
    <col min="9488" max="9488" width="13.7109375" customWidth="1"/>
    <col min="9489" max="9495" width="0" hidden="1" customWidth="1"/>
    <col min="9496" max="9496" width="12.42578125" customWidth="1"/>
    <col min="9502" max="9502" width="13.42578125" customWidth="1"/>
    <col min="9729" max="9729" width="14.140625" customWidth="1"/>
    <col min="9730" max="9730" width="29.28515625" customWidth="1"/>
    <col min="9731" max="9731" width="7.28515625" customWidth="1"/>
    <col min="9732" max="9732" width="14.5703125" customWidth="1"/>
    <col min="9733" max="9735" width="10.7109375" customWidth="1"/>
    <col min="9736" max="9736" width="13.7109375" customWidth="1"/>
    <col min="9737" max="9737" width="14.140625" customWidth="1"/>
    <col min="9738" max="9738" width="29.28515625" customWidth="1"/>
    <col min="9739" max="9739" width="7.28515625" customWidth="1"/>
    <col min="9740" max="9740" width="14.5703125" customWidth="1"/>
    <col min="9741" max="9743" width="10.7109375" customWidth="1"/>
    <col min="9744" max="9744" width="13.7109375" customWidth="1"/>
    <col min="9745" max="9751" width="0" hidden="1" customWidth="1"/>
    <col min="9752" max="9752" width="12.42578125" customWidth="1"/>
    <col min="9758" max="9758" width="13.42578125" customWidth="1"/>
    <col min="9985" max="9985" width="14.140625" customWidth="1"/>
    <col min="9986" max="9986" width="29.28515625" customWidth="1"/>
    <col min="9987" max="9987" width="7.28515625" customWidth="1"/>
    <col min="9988" max="9988" width="14.5703125" customWidth="1"/>
    <col min="9989" max="9991" width="10.7109375" customWidth="1"/>
    <col min="9992" max="9992" width="13.7109375" customWidth="1"/>
    <col min="9993" max="9993" width="14.140625" customWidth="1"/>
    <col min="9994" max="9994" width="29.28515625" customWidth="1"/>
    <col min="9995" max="9995" width="7.28515625" customWidth="1"/>
    <col min="9996" max="9996" width="14.5703125" customWidth="1"/>
    <col min="9997" max="9999" width="10.7109375" customWidth="1"/>
    <col min="10000" max="10000" width="13.7109375" customWidth="1"/>
    <col min="10001" max="10007" width="0" hidden="1" customWidth="1"/>
    <col min="10008" max="10008" width="12.42578125" customWidth="1"/>
    <col min="10014" max="10014" width="13.42578125" customWidth="1"/>
    <col min="10241" max="10241" width="14.140625" customWidth="1"/>
    <col min="10242" max="10242" width="29.28515625" customWidth="1"/>
    <col min="10243" max="10243" width="7.28515625" customWidth="1"/>
    <col min="10244" max="10244" width="14.5703125" customWidth="1"/>
    <col min="10245" max="10247" width="10.7109375" customWidth="1"/>
    <col min="10248" max="10248" width="13.7109375" customWidth="1"/>
    <col min="10249" max="10249" width="14.140625" customWidth="1"/>
    <col min="10250" max="10250" width="29.28515625" customWidth="1"/>
    <col min="10251" max="10251" width="7.28515625" customWidth="1"/>
    <col min="10252" max="10252" width="14.5703125" customWidth="1"/>
    <col min="10253" max="10255" width="10.7109375" customWidth="1"/>
    <col min="10256" max="10256" width="13.7109375" customWidth="1"/>
    <col min="10257" max="10263" width="0" hidden="1" customWidth="1"/>
    <col min="10264" max="10264" width="12.42578125" customWidth="1"/>
    <col min="10270" max="10270" width="13.42578125" customWidth="1"/>
    <col min="10497" max="10497" width="14.140625" customWidth="1"/>
    <col min="10498" max="10498" width="29.28515625" customWidth="1"/>
    <col min="10499" max="10499" width="7.28515625" customWidth="1"/>
    <col min="10500" max="10500" width="14.5703125" customWidth="1"/>
    <col min="10501" max="10503" width="10.7109375" customWidth="1"/>
    <col min="10504" max="10504" width="13.7109375" customWidth="1"/>
    <col min="10505" max="10505" width="14.140625" customWidth="1"/>
    <col min="10506" max="10506" width="29.28515625" customWidth="1"/>
    <col min="10507" max="10507" width="7.28515625" customWidth="1"/>
    <col min="10508" max="10508" width="14.5703125" customWidth="1"/>
    <col min="10509" max="10511" width="10.7109375" customWidth="1"/>
    <col min="10512" max="10512" width="13.7109375" customWidth="1"/>
    <col min="10513" max="10519" width="0" hidden="1" customWidth="1"/>
    <col min="10520" max="10520" width="12.42578125" customWidth="1"/>
    <col min="10526" max="10526" width="13.42578125" customWidth="1"/>
    <col min="10753" max="10753" width="14.140625" customWidth="1"/>
    <col min="10754" max="10754" width="29.28515625" customWidth="1"/>
    <col min="10755" max="10755" width="7.28515625" customWidth="1"/>
    <col min="10756" max="10756" width="14.5703125" customWidth="1"/>
    <col min="10757" max="10759" width="10.7109375" customWidth="1"/>
    <col min="10760" max="10760" width="13.7109375" customWidth="1"/>
    <col min="10761" max="10761" width="14.140625" customWidth="1"/>
    <col min="10762" max="10762" width="29.28515625" customWidth="1"/>
    <col min="10763" max="10763" width="7.28515625" customWidth="1"/>
    <col min="10764" max="10764" width="14.5703125" customWidth="1"/>
    <col min="10765" max="10767" width="10.7109375" customWidth="1"/>
    <col min="10768" max="10768" width="13.7109375" customWidth="1"/>
    <col min="10769" max="10775" width="0" hidden="1" customWidth="1"/>
    <col min="10776" max="10776" width="12.42578125" customWidth="1"/>
    <col min="10782" max="10782" width="13.42578125" customWidth="1"/>
    <col min="11009" max="11009" width="14.140625" customWidth="1"/>
    <col min="11010" max="11010" width="29.28515625" customWidth="1"/>
    <col min="11011" max="11011" width="7.28515625" customWidth="1"/>
    <col min="11012" max="11012" width="14.5703125" customWidth="1"/>
    <col min="11013" max="11015" width="10.7109375" customWidth="1"/>
    <col min="11016" max="11016" width="13.7109375" customWidth="1"/>
    <col min="11017" max="11017" width="14.140625" customWidth="1"/>
    <col min="11018" max="11018" width="29.28515625" customWidth="1"/>
    <col min="11019" max="11019" width="7.28515625" customWidth="1"/>
    <col min="11020" max="11020" width="14.5703125" customWidth="1"/>
    <col min="11021" max="11023" width="10.7109375" customWidth="1"/>
    <col min="11024" max="11024" width="13.7109375" customWidth="1"/>
    <col min="11025" max="11031" width="0" hidden="1" customWidth="1"/>
    <col min="11032" max="11032" width="12.42578125" customWidth="1"/>
    <col min="11038" max="11038" width="13.42578125" customWidth="1"/>
    <col min="11265" max="11265" width="14.140625" customWidth="1"/>
    <col min="11266" max="11266" width="29.28515625" customWidth="1"/>
    <col min="11267" max="11267" width="7.28515625" customWidth="1"/>
    <col min="11268" max="11268" width="14.5703125" customWidth="1"/>
    <col min="11269" max="11271" width="10.7109375" customWidth="1"/>
    <col min="11272" max="11272" width="13.7109375" customWidth="1"/>
    <col min="11273" max="11273" width="14.140625" customWidth="1"/>
    <col min="11274" max="11274" width="29.28515625" customWidth="1"/>
    <col min="11275" max="11275" width="7.28515625" customWidth="1"/>
    <col min="11276" max="11276" width="14.5703125" customWidth="1"/>
    <col min="11277" max="11279" width="10.7109375" customWidth="1"/>
    <col min="11280" max="11280" width="13.7109375" customWidth="1"/>
    <col min="11281" max="11287" width="0" hidden="1" customWidth="1"/>
    <col min="11288" max="11288" width="12.42578125" customWidth="1"/>
    <col min="11294" max="11294" width="13.42578125" customWidth="1"/>
    <col min="11521" max="11521" width="14.140625" customWidth="1"/>
    <col min="11522" max="11522" width="29.28515625" customWidth="1"/>
    <col min="11523" max="11523" width="7.28515625" customWidth="1"/>
    <col min="11524" max="11524" width="14.5703125" customWidth="1"/>
    <col min="11525" max="11527" width="10.7109375" customWidth="1"/>
    <col min="11528" max="11528" width="13.7109375" customWidth="1"/>
    <col min="11529" max="11529" width="14.140625" customWidth="1"/>
    <col min="11530" max="11530" width="29.28515625" customWidth="1"/>
    <col min="11531" max="11531" width="7.28515625" customWidth="1"/>
    <col min="11532" max="11532" width="14.5703125" customWidth="1"/>
    <col min="11533" max="11535" width="10.7109375" customWidth="1"/>
    <col min="11536" max="11536" width="13.7109375" customWidth="1"/>
    <col min="11537" max="11543" width="0" hidden="1" customWidth="1"/>
    <col min="11544" max="11544" width="12.42578125" customWidth="1"/>
    <col min="11550" max="11550" width="13.42578125" customWidth="1"/>
    <col min="11777" max="11777" width="14.140625" customWidth="1"/>
    <col min="11778" max="11778" width="29.28515625" customWidth="1"/>
    <col min="11779" max="11779" width="7.28515625" customWidth="1"/>
    <col min="11780" max="11780" width="14.5703125" customWidth="1"/>
    <col min="11781" max="11783" width="10.7109375" customWidth="1"/>
    <col min="11784" max="11784" width="13.7109375" customWidth="1"/>
    <col min="11785" max="11785" width="14.140625" customWidth="1"/>
    <col min="11786" max="11786" width="29.28515625" customWidth="1"/>
    <col min="11787" max="11787" width="7.28515625" customWidth="1"/>
    <col min="11788" max="11788" width="14.5703125" customWidth="1"/>
    <col min="11789" max="11791" width="10.7109375" customWidth="1"/>
    <col min="11792" max="11792" width="13.7109375" customWidth="1"/>
    <col min="11793" max="11799" width="0" hidden="1" customWidth="1"/>
    <col min="11800" max="11800" width="12.42578125" customWidth="1"/>
    <col min="11806" max="11806" width="13.42578125" customWidth="1"/>
    <col min="12033" max="12033" width="14.140625" customWidth="1"/>
    <col min="12034" max="12034" width="29.28515625" customWidth="1"/>
    <col min="12035" max="12035" width="7.28515625" customWidth="1"/>
    <col min="12036" max="12036" width="14.5703125" customWidth="1"/>
    <col min="12037" max="12039" width="10.7109375" customWidth="1"/>
    <col min="12040" max="12040" width="13.7109375" customWidth="1"/>
    <col min="12041" max="12041" width="14.140625" customWidth="1"/>
    <col min="12042" max="12042" width="29.28515625" customWidth="1"/>
    <col min="12043" max="12043" width="7.28515625" customWidth="1"/>
    <col min="12044" max="12044" width="14.5703125" customWidth="1"/>
    <col min="12045" max="12047" width="10.7109375" customWidth="1"/>
    <col min="12048" max="12048" width="13.7109375" customWidth="1"/>
    <col min="12049" max="12055" width="0" hidden="1" customWidth="1"/>
    <col min="12056" max="12056" width="12.42578125" customWidth="1"/>
    <col min="12062" max="12062" width="13.42578125" customWidth="1"/>
    <col min="12289" max="12289" width="14.140625" customWidth="1"/>
    <col min="12290" max="12290" width="29.28515625" customWidth="1"/>
    <col min="12291" max="12291" width="7.28515625" customWidth="1"/>
    <col min="12292" max="12292" width="14.5703125" customWidth="1"/>
    <col min="12293" max="12295" width="10.7109375" customWidth="1"/>
    <col min="12296" max="12296" width="13.7109375" customWidth="1"/>
    <col min="12297" max="12297" width="14.140625" customWidth="1"/>
    <col min="12298" max="12298" width="29.28515625" customWidth="1"/>
    <col min="12299" max="12299" width="7.28515625" customWidth="1"/>
    <col min="12300" max="12300" width="14.5703125" customWidth="1"/>
    <col min="12301" max="12303" width="10.7109375" customWidth="1"/>
    <col min="12304" max="12304" width="13.7109375" customWidth="1"/>
    <col min="12305" max="12311" width="0" hidden="1" customWidth="1"/>
    <col min="12312" max="12312" width="12.42578125" customWidth="1"/>
    <col min="12318" max="12318" width="13.42578125" customWidth="1"/>
    <col min="12545" max="12545" width="14.140625" customWidth="1"/>
    <col min="12546" max="12546" width="29.28515625" customWidth="1"/>
    <col min="12547" max="12547" width="7.28515625" customWidth="1"/>
    <col min="12548" max="12548" width="14.5703125" customWidth="1"/>
    <col min="12549" max="12551" width="10.7109375" customWidth="1"/>
    <col min="12552" max="12552" width="13.7109375" customWidth="1"/>
    <col min="12553" max="12553" width="14.140625" customWidth="1"/>
    <col min="12554" max="12554" width="29.28515625" customWidth="1"/>
    <col min="12555" max="12555" width="7.28515625" customWidth="1"/>
    <col min="12556" max="12556" width="14.5703125" customWidth="1"/>
    <col min="12557" max="12559" width="10.7109375" customWidth="1"/>
    <col min="12560" max="12560" width="13.7109375" customWidth="1"/>
    <col min="12561" max="12567" width="0" hidden="1" customWidth="1"/>
    <col min="12568" max="12568" width="12.42578125" customWidth="1"/>
    <col min="12574" max="12574" width="13.42578125" customWidth="1"/>
    <col min="12801" max="12801" width="14.140625" customWidth="1"/>
    <col min="12802" max="12802" width="29.28515625" customWidth="1"/>
    <col min="12803" max="12803" width="7.28515625" customWidth="1"/>
    <col min="12804" max="12804" width="14.5703125" customWidth="1"/>
    <col min="12805" max="12807" width="10.7109375" customWidth="1"/>
    <col min="12808" max="12808" width="13.7109375" customWidth="1"/>
    <col min="12809" max="12809" width="14.140625" customWidth="1"/>
    <col min="12810" max="12810" width="29.28515625" customWidth="1"/>
    <col min="12811" max="12811" width="7.28515625" customWidth="1"/>
    <col min="12812" max="12812" width="14.5703125" customWidth="1"/>
    <col min="12813" max="12815" width="10.7109375" customWidth="1"/>
    <col min="12816" max="12816" width="13.7109375" customWidth="1"/>
    <col min="12817" max="12823" width="0" hidden="1" customWidth="1"/>
    <col min="12824" max="12824" width="12.42578125" customWidth="1"/>
    <col min="12830" max="12830" width="13.42578125" customWidth="1"/>
    <col min="13057" max="13057" width="14.140625" customWidth="1"/>
    <col min="13058" max="13058" width="29.28515625" customWidth="1"/>
    <col min="13059" max="13059" width="7.28515625" customWidth="1"/>
    <col min="13060" max="13060" width="14.5703125" customWidth="1"/>
    <col min="13061" max="13063" width="10.7109375" customWidth="1"/>
    <col min="13064" max="13064" width="13.7109375" customWidth="1"/>
    <col min="13065" max="13065" width="14.140625" customWidth="1"/>
    <col min="13066" max="13066" width="29.28515625" customWidth="1"/>
    <col min="13067" max="13067" width="7.28515625" customWidth="1"/>
    <col min="13068" max="13068" width="14.5703125" customWidth="1"/>
    <col min="13069" max="13071" width="10.7109375" customWidth="1"/>
    <col min="13072" max="13072" width="13.7109375" customWidth="1"/>
    <col min="13073" max="13079" width="0" hidden="1" customWidth="1"/>
    <col min="13080" max="13080" width="12.42578125" customWidth="1"/>
    <col min="13086" max="13086" width="13.42578125" customWidth="1"/>
    <col min="13313" max="13313" width="14.140625" customWidth="1"/>
    <col min="13314" max="13314" width="29.28515625" customWidth="1"/>
    <col min="13315" max="13315" width="7.28515625" customWidth="1"/>
    <col min="13316" max="13316" width="14.5703125" customWidth="1"/>
    <col min="13317" max="13319" width="10.7109375" customWidth="1"/>
    <col min="13320" max="13320" width="13.7109375" customWidth="1"/>
    <col min="13321" max="13321" width="14.140625" customWidth="1"/>
    <col min="13322" max="13322" width="29.28515625" customWidth="1"/>
    <col min="13323" max="13323" width="7.28515625" customWidth="1"/>
    <col min="13324" max="13324" width="14.5703125" customWidth="1"/>
    <col min="13325" max="13327" width="10.7109375" customWidth="1"/>
    <col min="13328" max="13328" width="13.7109375" customWidth="1"/>
    <col min="13329" max="13335" width="0" hidden="1" customWidth="1"/>
    <col min="13336" max="13336" width="12.42578125" customWidth="1"/>
    <col min="13342" max="13342" width="13.42578125" customWidth="1"/>
    <col min="13569" max="13569" width="14.140625" customWidth="1"/>
    <col min="13570" max="13570" width="29.28515625" customWidth="1"/>
    <col min="13571" max="13571" width="7.28515625" customWidth="1"/>
    <col min="13572" max="13572" width="14.5703125" customWidth="1"/>
    <col min="13573" max="13575" width="10.7109375" customWidth="1"/>
    <col min="13576" max="13576" width="13.7109375" customWidth="1"/>
    <col min="13577" max="13577" width="14.140625" customWidth="1"/>
    <col min="13578" max="13578" width="29.28515625" customWidth="1"/>
    <col min="13579" max="13579" width="7.28515625" customWidth="1"/>
    <col min="13580" max="13580" width="14.5703125" customWidth="1"/>
    <col min="13581" max="13583" width="10.7109375" customWidth="1"/>
    <col min="13584" max="13584" width="13.7109375" customWidth="1"/>
    <col min="13585" max="13591" width="0" hidden="1" customWidth="1"/>
    <col min="13592" max="13592" width="12.42578125" customWidth="1"/>
    <col min="13598" max="13598" width="13.42578125" customWidth="1"/>
    <col min="13825" max="13825" width="14.140625" customWidth="1"/>
    <col min="13826" max="13826" width="29.28515625" customWidth="1"/>
    <col min="13827" max="13827" width="7.28515625" customWidth="1"/>
    <col min="13828" max="13828" width="14.5703125" customWidth="1"/>
    <col min="13829" max="13831" width="10.7109375" customWidth="1"/>
    <col min="13832" max="13832" width="13.7109375" customWidth="1"/>
    <col min="13833" max="13833" width="14.140625" customWidth="1"/>
    <col min="13834" max="13834" width="29.28515625" customWidth="1"/>
    <col min="13835" max="13835" width="7.28515625" customWidth="1"/>
    <col min="13836" max="13836" width="14.5703125" customWidth="1"/>
    <col min="13837" max="13839" width="10.7109375" customWidth="1"/>
    <col min="13840" max="13840" width="13.7109375" customWidth="1"/>
    <col min="13841" max="13847" width="0" hidden="1" customWidth="1"/>
    <col min="13848" max="13848" width="12.42578125" customWidth="1"/>
    <col min="13854" max="13854" width="13.42578125" customWidth="1"/>
    <col min="14081" max="14081" width="14.140625" customWidth="1"/>
    <col min="14082" max="14082" width="29.28515625" customWidth="1"/>
    <col min="14083" max="14083" width="7.28515625" customWidth="1"/>
    <col min="14084" max="14084" width="14.5703125" customWidth="1"/>
    <col min="14085" max="14087" width="10.7109375" customWidth="1"/>
    <col min="14088" max="14088" width="13.7109375" customWidth="1"/>
    <col min="14089" max="14089" width="14.140625" customWidth="1"/>
    <col min="14090" max="14090" width="29.28515625" customWidth="1"/>
    <col min="14091" max="14091" width="7.28515625" customWidth="1"/>
    <col min="14092" max="14092" width="14.5703125" customWidth="1"/>
    <col min="14093" max="14095" width="10.7109375" customWidth="1"/>
    <col min="14096" max="14096" width="13.7109375" customWidth="1"/>
    <col min="14097" max="14103" width="0" hidden="1" customWidth="1"/>
    <col min="14104" max="14104" width="12.42578125" customWidth="1"/>
    <col min="14110" max="14110" width="13.42578125" customWidth="1"/>
    <col min="14337" max="14337" width="14.140625" customWidth="1"/>
    <col min="14338" max="14338" width="29.28515625" customWidth="1"/>
    <col min="14339" max="14339" width="7.28515625" customWidth="1"/>
    <col min="14340" max="14340" width="14.5703125" customWidth="1"/>
    <col min="14341" max="14343" width="10.7109375" customWidth="1"/>
    <col min="14344" max="14344" width="13.7109375" customWidth="1"/>
    <col min="14345" max="14345" width="14.140625" customWidth="1"/>
    <col min="14346" max="14346" width="29.28515625" customWidth="1"/>
    <col min="14347" max="14347" width="7.28515625" customWidth="1"/>
    <col min="14348" max="14348" width="14.5703125" customWidth="1"/>
    <col min="14349" max="14351" width="10.7109375" customWidth="1"/>
    <col min="14352" max="14352" width="13.7109375" customWidth="1"/>
    <col min="14353" max="14359" width="0" hidden="1" customWidth="1"/>
    <col min="14360" max="14360" width="12.42578125" customWidth="1"/>
    <col min="14366" max="14366" width="13.42578125" customWidth="1"/>
    <col min="14593" max="14593" width="14.140625" customWidth="1"/>
    <col min="14594" max="14594" width="29.28515625" customWidth="1"/>
    <col min="14595" max="14595" width="7.28515625" customWidth="1"/>
    <col min="14596" max="14596" width="14.5703125" customWidth="1"/>
    <col min="14597" max="14599" width="10.7109375" customWidth="1"/>
    <col min="14600" max="14600" width="13.7109375" customWidth="1"/>
    <col min="14601" max="14601" width="14.140625" customWidth="1"/>
    <col min="14602" max="14602" width="29.28515625" customWidth="1"/>
    <col min="14603" max="14603" width="7.28515625" customWidth="1"/>
    <col min="14604" max="14604" width="14.5703125" customWidth="1"/>
    <col min="14605" max="14607" width="10.7109375" customWidth="1"/>
    <col min="14608" max="14608" width="13.7109375" customWidth="1"/>
    <col min="14609" max="14615" width="0" hidden="1" customWidth="1"/>
    <col min="14616" max="14616" width="12.42578125" customWidth="1"/>
    <col min="14622" max="14622" width="13.42578125" customWidth="1"/>
    <col min="14849" max="14849" width="14.140625" customWidth="1"/>
    <col min="14850" max="14850" width="29.28515625" customWidth="1"/>
    <col min="14851" max="14851" width="7.28515625" customWidth="1"/>
    <col min="14852" max="14852" width="14.5703125" customWidth="1"/>
    <col min="14853" max="14855" width="10.7109375" customWidth="1"/>
    <col min="14856" max="14856" width="13.7109375" customWidth="1"/>
    <col min="14857" max="14857" width="14.140625" customWidth="1"/>
    <col min="14858" max="14858" width="29.28515625" customWidth="1"/>
    <col min="14859" max="14859" width="7.28515625" customWidth="1"/>
    <col min="14860" max="14860" width="14.5703125" customWidth="1"/>
    <col min="14861" max="14863" width="10.7109375" customWidth="1"/>
    <col min="14864" max="14864" width="13.7109375" customWidth="1"/>
    <col min="14865" max="14871" width="0" hidden="1" customWidth="1"/>
    <col min="14872" max="14872" width="12.42578125" customWidth="1"/>
    <col min="14878" max="14878" width="13.42578125" customWidth="1"/>
    <col min="15105" max="15105" width="14.140625" customWidth="1"/>
    <col min="15106" max="15106" width="29.28515625" customWidth="1"/>
    <col min="15107" max="15107" width="7.28515625" customWidth="1"/>
    <col min="15108" max="15108" width="14.5703125" customWidth="1"/>
    <col min="15109" max="15111" width="10.7109375" customWidth="1"/>
    <col min="15112" max="15112" width="13.7109375" customWidth="1"/>
    <col min="15113" max="15113" width="14.140625" customWidth="1"/>
    <col min="15114" max="15114" width="29.28515625" customWidth="1"/>
    <col min="15115" max="15115" width="7.28515625" customWidth="1"/>
    <col min="15116" max="15116" width="14.5703125" customWidth="1"/>
    <col min="15117" max="15119" width="10.7109375" customWidth="1"/>
    <col min="15120" max="15120" width="13.7109375" customWidth="1"/>
    <col min="15121" max="15127" width="0" hidden="1" customWidth="1"/>
    <col min="15128" max="15128" width="12.42578125" customWidth="1"/>
    <col min="15134" max="15134" width="13.42578125" customWidth="1"/>
    <col min="15361" max="15361" width="14.140625" customWidth="1"/>
    <col min="15362" max="15362" width="29.28515625" customWidth="1"/>
    <col min="15363" max="15363" width="7.28515625" customWidth="1"/>
    <col min="15364" max="15364" width="14.5703125" customWidth="1"/>
    <col min="15365" max="15367" width="10.7109375" customWidth="1"/>
    <col min="15368" max="15368" width="13.7109375" customWidth="1"/>
    <col min="15369" max="15369" width="14.140625" customWidth="1"/>
    <col min="15370" max="15370" width="29.28515625" customWidth="1"/>
    <col min="15371" max="15371" width="7.28515625" customWidth="1"/>
    <col min="15372" max="15372" width="14.5703125" customWidth="1"/>
    <col min="15373" max="15375" width="10.7109375" customWidth="1"/>
    <col min="15376" max="15376" width="13.7109375" customWidth="1"/>
    <col min="15377" max="15383" width="0" hidden="1" customWidth="1"/>
    <col min="15384" max="15384" width="12.42578125" customWidth="1"/>
    <col min="15390" max="15390" width="13.42578125" customWidth="1"/>
    <col min="15617" max="15617" width="14.140625" customWidth="1"/>
    <col min="15618" max="15618" width="29.28515625" customWidth="1"/>
    <col min="15619" max="15619" width="7.28515625" customWidth="1"/>
    <col min="15620" max="15620" width="14.5703125" customWidth="1"/>
    <col min="15621" max="15623" width="10.7109375" customWidth="1"/>
    <col min="15624" max="15624" width="13.7109375" customWidth="1"/>
    <col min="15625" max="15625" width="14.140625" customWidth="1"/>
    <col min="15626" max="15626" width="29.28515625" customWidth="1"/>
    <col min="15627" max="15627" width="7.28515625" customWidth="1"/>
    <col min="15628" max="15628" width="14.5703125" customWidth="1"/>
    <col min="15629" max="15631" width="10.7109375" customWidth="1"/>
    <col min="15632" max="15632" width="13.7109375" customWidth="1"/>
    <col min="15633" max="15639" width="0" hidden="1" customWidth="1"/>
    <col min="15640" max="15640" width="12.42578125" customWidth="1"/>
    <col min="15646" max="15646" width="13.42578125" customWidth="1"/>
    <col min="15873" max="15873" width="14.140625" customWidth="1"/>
    <col min="15874" max="15874" width="29.28515625" customWidth="1"/>
    <col min="15875" max="15875" width="7.28515625" customWidth="1"/>
    <col min="15876" max="15876" width="14.5703125" customWidth="1"/>
    <col min="15877" max="15879" width="10.7109375" customWidth="1"/>
    <col min="15880" max="15880" width="13.7109375" customWidth="1"/>
    <col min="15881" max="15881" width="14.140625" customWidth="1"/>
    <col min="15882" max="15882" width="29.28515625" customWidth="1"/>
    <col min="15883" max="15883" width="7.28515625" customWidth="1"/>
    <col min="15884" max="15884" width="14.5703125" customWidth="1"/>
    <col min="15885" max="15887" width="10.7109375" customWidth="1"/>
    <col min="15888" max="15888" width="13.7109375" customWidth="1"/>
    <col min="15889" max="15895" width="0" hidden="1" customWidth="1"/>
    <col min="15896" max="15896" width="12.42578125" customWidth="1"/>
    <col min="15902" max="15902" width="13.42578125" customWidth="1"/>
    <col min="16129" max="16129" width="14.140625" customWidth="1"/>
    <col min="16130" max="16130" width="29.28515625" customWidth="1"/>
    <col min="16131" max="16131" width="7.28515625" customWidth="1"/>
    <col min="16132" max="16132" width="14.5703125" customWidth="1"/>
    <col min="16133" max="16135" width="10.7109375" customWidth="1"/>
    <col min="16136" max="16136" width="13.7109375" customWidth="1"/>
    <col min="16137" max="16137" width="14.140625" customWidth="1"/>
    <col min="16138" max="16138" width="29.28515625" customWidth="1"/>
    <col min="16139" max="16139" width="7.28515625" customWidth="1"/>
    <col min="16140" max="16140" width="14.5703125" customWidth="1"/>
    <col min="16141" max="16143" width="10.7109375" customWidth="1"/>
    <col min="16144" max="16144" width="13.7109375" customWidth="1"/>
    <col min="16145" max="16151" width="0" hidden="1" customWidth="1"/>
    <col min="16152" max="16152" width="12.42578125" customWidth="1"/>
    <col min="16158" max="16158" width="13.42578125" customWidth="1"/>
  </cols>
  <sheetData>
    <row r="1" spans="1:45" ht="48" customHeight="1" x14ac:dyDescent="0.3">
      <c r="A1" s="1184" t="s">
        <v>789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</row>
    <row r="2" spans="1:45" s="11" customFormat="1" ht="41.25" hidden="1" customHeight="1" x14ac:dyDescent="0.25">
      <c r="A2" s="1185" t="s">
        <v>0</v>
      </c>
      <c r="B2" s="1186"/>
      <c r="C2" s="1187"/>
      <c r="D2" s="1187"/>
      <c r="E2" s="1188" t="s">
        <v>1</v>
      </c>
      <c r="F2" s="1189"/>
      <c r="G2" s="1189"/>
      <c r="H2" s="1190"/>
      <c r="I2" s="1190"/>
      <c r="J2" s="493" t="s">
        <v>2</v>
      </c>
      <c r="K2" s="1191"/>
      <c r="L2" s="1191"/>
      <c r="M2" s="1191"/>
      <c r="N2" s="1192" t="s">
        <v>3</v>
      </c>
      <c r="O2" s="1193"/>
      <c r="P2" s="1196"/>
      <c r="Q2" s="6"/>
      <c r="R2" s="6"/>
      <c r="S2" s="7"/>
      <c r="T2" s="8" t="s">
        <v>4</v>
      </c>
      <c r="U2" s="8" t="s">
        <v>5</v>
      </c>
      <c r="V2" s="9">
        <v>0.05</v>
      </c>
      <c r="W2" s="8" t="s">
        <v>6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1" customFormat="1" ht="41.25" hidden="1" customHeight="1" x14ac:dyDescent="0.25">
      <c r="A3" s="1198" t="s">
        <v>7</v>
      </c>
      <c r="B3" s="1199"/>
      <c r="C3" s="1200" t="str">
        <f ca="1">IF(SUM(M459)&gt;0,TODAY(),"")</f>
        <v/>
      </c>
      <c r="D3" s="1200"/>
      <c r="E3" s="1174" t="s">
        <v>8</v>
      </c>
      <c r="F3" s="1175"/>
      <c r="G3" s="1176"/>
      <c r="H3" s="1177"/>
      <c r="I3" s="1177"/>
      <c r="J3" s="5" t="s">
        <v>9</v>
      </c>
      <c r="K3" s="1178"/>
      <c r="L3" s="1178"/>
      <c r="M3" s="1178"/>
      <c r="N3" s="1194"/>
      <c r="O3" s="1195"/>
      <c r="P3" s="1197"/>
      <c r="Q3" s="6"/>
      <c r="R3" s="6"/>
      <c r="S3" s="7"/>
      <c r="T3" s="8" t="s">
        <v>10</v>
      </c>
      <c r="U3" s="8" t="s">
        <v>11</v>
      </c>
      <c r="V3" s="9">
        <v>0.13</v>
      </c>
      <c r="W3" s="8" t="s">
        <v>12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11" customFormat="1" ht="48.75" hidden="1" customHeight="1" x14ac:dyDescent="0.25">
      <c r="A4" s="1179" t="s">
        <v>13</v>
      </c>
      <c r="B4" s="1180"/>
      <c r="C4" s="1178"/>
      <c r="D4" s="1178"/>
      <c r="E4" s="1181" t="s">
        <v>14</v>
      </c>
      <c r="F4" s="1182"/>
      <c r="G4" s="1182"/>
      <c r="H4" s="1183"/>
      <c r="I4" s="1183"/>
      <c r="J4" s="12" t="s">
        <v>15</v>
      </c>
      <c r="K4" s="1178"/>
      <c r="L4" s="1178"/>
      <c r="M4" s="1178"/>
      <c r="N4" s="1162" t="s">
        <v>16</v>
      </c>
      <c r="O4" s="1163"/>
      <c r="P4" s="13"/>
      <c r="Q4" s="6"/>
      <c r="R4" s="6"/>
      <c r="S4" s="7"/>
      <c r="T4" s="8" t="s">
        <v>17</v>
      </c>
      <c r="U4" s="8" t="s">
        <v>18</v>
      </c>
      <c r="V4" s="9">
        <v>0.13</v>
      </c>
      <c r="W4" s="8" t="s">
        <v>19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32" customFormat="1" ht="7.5" customHeight="1" thickBot="1" x14ac:dyDescent="0.3">
      <c r="A5" s="916"/>
      <c r="B5" s="14"/>
      <c r="C5" s="15"/>
      <c r="D5" s="16"/>
      <c r="E5" s="17"/>
      <c r="F5" s="18"/>
      <c r="G5" s="19"/>
      <c r="H5" s="20"/>
      <c r="I5" s="21"/>
      <c r="J5" s="22"/>
      <c r="K5" s="23"/>
      <c r="L5" s="24"/>
      <c r="M5" s="18"/>
      <c r="N5" s="18"/>
      <c r="O5" s="23"/>
      <c r="P5" s="25"/>
      <c r="Q5" s="26"/>
      <c r="R5" s="26"/>
      <c r="S5" s="27"/>
      <c r="T5" s="28"/>
      <c r="U5" s="28" t="s">
        <v>20</v>
      </c>
      <c r="V5" s="29">
        <v>0.05</v>
      </c>
      <c r="W5" s="28" t="s">
        <v>21</v>
      </c>
      <c r="X5" s="30"/>
      <c r="Y5" s="30"/>
      <c r="Z5" s="30"/>
      <c r="AA5" s="30"/>
      <c r="AB5" s="30"/>
      <c r="AC5" s="30"/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9.5" x14ac:dyDescent="0.25">
      <c r="A6" s="1164" t="s">
        <v>675</v>
      </c>
      <c r="B6" s="1165"/>
      <c r="C6" s="1165"/>
      <c r="D6" s="1165"/>
      <c r="E6" s="1165"/>
      <c r="F6" s="1165"/>
      <c r="G6" s="1165"/>
      <c r="H6" s="1165"/>
      <c r="I6" s="1165" t="s">
        <v>676</v>
      </c>
      <c r="J6" s="1165"/>
      <c r="K6" s="1165"/>
      <c r="L6" s="1165"/>
      <c r="M6" s="1165"/>
      <c r="N6" s="1165"/>
      <c r="O6" s="1165"/>
      <c r="P6" s="1166"/>
      <c r="S6" s="27"/>
      <c r="T6" s="28"/>
      <c r="U6" s="28" t="s">
        <v>22</v>
      </c>
      <c r="V6" s="29">
        <v>0.15</v>
      </c>
      <c r="W6" s="28" t="s">
        <v>23</v>
      </c>
    </row>
    <row r="7" spans="1:45" ht="37.5" customHeight="1" x14ac:dyDescent="0.35">
      <c r="A7" s="33" t="s">
        <v>669</v>
      </c>
      <c r="B7" s="1167"/>
      <c r="C7" s="1167"/>
      <c r="D7" s="1167"/>
      <c r="E7" s="1167"/>
      <c r="F7" s="1167"/>
      <c r="G7" s="1167"/>
      <c r="H7" s="1168"/>
      <c r="I7" s="33" t="s">
        <v>672</v>
      </c>
      <c r="J7" s="1167"/>
      <c r="K7" s="1167"/>
      <c r="L7" s="1167"/>
      <c r="M7" s="1167"/>
      <c r="N7" s="1167"/>
      <c r="O7" s="1167"/>
      <c r="P7" s="1168"/>
      <c r="R7" s="34"/>
      <c r="S7" s="27"/>
      <c r="T7" s="28"/>
      <c r="U7" s="28" t="s">
        <v>24</v>
      </c>
      <c r="V7" s="29">
        <v>0.05</v>
      </c>
      <c r="W7" s="28" t="s">
        <v>25</v>
      </c>
    </row>
    <row r="8" spans="1:45" ht="37.5" customHeight="1" x14ac:dyDescent="0.35">
      <c r="A8" s="35" t="s">
        <v>670</v>
      </c>
      <c r="B8" s="1169"/>
      <c r="C8" s="1169"/>
      <c r="D8" s="1169"/>
      <c r="E8" s="36" t="s">
        <v>26</v>
      </c>
      <c r="F8" s="1170"/>
      <c r="G8" s="1170"/>
      <c r="H8" s="1171"/>
      <c r="I8" s="35" t="s">
        <v>670</v>
      </c>
      <c r="J8" s="1172"/>
      <c r="K8" s="1172"/>
      <c r="L8" s="1172"/>
      <c r="M8" s="36" t="s">
        <v>26</v>
      </c>
      <c r="N8" s="1172"/>
      <c r="O8" s="1172"/>
      <c r="P8" s="1173"/>
      <c r="S8" s="27"/>
      <c r="T8" s="28"/>
      <c r="U8" s="28" t="s">
        <v>27</v>
      </c>
      <c r="V8" s="29">
        <v>0.05</v>
      </c>
      <c r="W8" s="28" t="s">
        <v>28</v>
      </c>
    </row>
    <row r="9" spans="1:45" ht="37.5" customHeight="1" x14ac:dyDescent="0.25">
      <c r="A9" s="37" t="s">
        <v>671</v>
      </c>
      <c r="B9" s="1154"/>
      <c r="C9" s="1154"/>
      <c r="D9" s="1154"/>
      <c r="E9" s="1154"/>
      <c r="F9" s="1154"/>
      <c r="G9" s="1154"/>
      <c r="H9" s="1155"/>
      <c r="I9" s="37" t="s">
        <v>671</v>
      </c>
      <c r="J9" s="1154"/>
      <c r="K9" s="1154"/>
      <c r="L9" s="1154"/>
      <c r="M9" s="1154"/>
      <c r="N9" s="1154"/>
      <c r="O9" s="1154"/>
      <c r="P9" s="1155"/>
      <c r="S9" s="27"/>
      <c r="T9" s="28"/>
      <c r="U9" s="28" t="s">
        <v>29</v>
      </c>
      <c r="V9" s="29">
        <v>0.13</v>
      </c>
      <c r="W9" s="28" t="s">
        <v>30</v>
      </c>
    </row>
    <row r="10" spans="1:45" ht="37.5" customHeight="1" x14ac:dyDescent="0.35">
      <c r="A10" s="35" t="s">
        <v>673</v>
      </c>
      <c r="B10" s="1156"/>
      <c r="C10" s="1156"/>
      <c r="D10" s="38" t="s">
        <v>31</v>
      </c>
      <c r="E10" s="39"/>
      <c r="F10" s="40" t="s">
        <v>32</v>
      </c>
      <c r="G10" s="1157"/>
      <c r="H10" s="1158"/>
      <c r="I10" s="35" t="s">
        <v>673</v>
      </c>
      <c r="J10" s="1159"/>
      <c r="K10" s="1159"/>
      <c r="L10" s="38" t="s">
        <v>31</v>
      </c>
      <c r="M10" s="41"/>
      <c r="N10" s="40" t="s">
        <v>32</v>
      </c>
      <c r="O10" s="1160"/>
      <c r="P10" s="1161"/>
      <c r="S10" s="27"/>
      <c r="T10" s="28"/>
      <c r="U10" s="28" t="s">
        <v>33</v>
      </c>
      <c r="V10" s="29">
        <v>0.15</v>
      </c>
      <c r="W10" s="28"/>
    </row>
    <row r="11" spans="1:45" ht="37.5" customHeight="1" thickBot="1" x14ac:dyDescent="0.3">
      <c r="A11" s="42" t="s">
        <v>674</v>
      </c>
      <c r="B11" s="1148"/>
      <c r="C11" s="1148"/>
      <c r="D11" s="1148"/>
      <c r="E11" s="1148"/>
      <c r="F11" s="1148"/>
      <c r="G11" s="1148"/>
      <c r="H11" s="1149"/>
      <c r="I11" s="42" t="s">
        <v>674</v>
      </c>
      <c r="J11" s="1150"/>
      <c r="K11" s="1150"/>
      <c r="L11" s="1150"/>
      <c r="M11" s="1150"/>
      <c r="N11" s="1150"/>
      <c r="O11" s="1150"/>
      <c r="P11" s="1151"/>
      <c r="S11" s="27"/>
      <c r="T11" s="28"/>
      <c r="U11" s="28"/>
      <c r="V11" s="29"/>
      <c r="W11" s="28"/>
    </row>
    <row r="12" spans="1:45" s="43" customFormat="1" ht="48" customHeight="1" thickBot="1" x14ac:dyDescent="0.7">
      <c r="A12" s="1152" t="s">
        <v>685</v>
      </c>
      <c r="B12" s="1152"/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"/>
      <c r="R12" s="1"/>
      <c r="S12" s="27"/>
      <c r="T12" s="28"/>
      <c r="U12" s="28" t="s">
        <v>34</v>
      </c>
      <c r="V12" s="29">
        <v>0.05</v>
      </c>
      <c r="W12" s="28"/>
      <c r="X12" s="3"/>
      <c r="Y12" s="3"/>
      <c r="Z12" s="3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"/>
      <c r="AS12" s="3"/>
    </row>
    <row r="13" spans="1:45" s="43" customFormat="1" ht="29.25" thickBot="1" x14ac:dyDescent="0.3">
      <c r="A13" s="44" t="s">
        <v>677</v>
      </c>
      <c r="B13" s="45" t="s">
        <v>35</v>
      </c>
      <c r="C13" s="46" t="s">
        <v>36</v>
      </c>
      <c r="D13" s="46" t="s">
        <v>681</v>
      </c>
      <c r="E13" s="46" t="s">
        <v>37</v>
      </c>
      <c r="F13" s="46" t="s">
        <v>38</v>
      </c>
      <c r="G13" s="46" t="s">
        <v>678</v>
      </c>
      <c r="H13" s="47" t="s">
        <v>679</v>
      </c>
      <c r="I13" s="44" t="s">
        <v>677</v>
      </c>
      <c r="J13" s="45" t="s">
        <v>35</v>
      </c>
      <c r="K13" s="46" t="s">
        <v>36</v>
      </c>
      <c r="L13" s="46" t="s">
        <v>681</v>
      </c>
      <c r="M13" s="46" t="s">
        <v>37</v>
      </c>
      <c r="N13" s="46" t="s">
        <v>38</v>
      </c>
      <c r="O13" s="46" t="s">
        <v>678</v>
      </c>
      <c r="P13" s="48" t="s">
        <v>680</v>
      </c>
      <c r="Q13" s="1"/>
      <c r="R13" s="1"/>
      <c r="S13" s="49"/>
      <c r="T13" s="28"/>
      <c r="U13" s="28"/>
      <c r="V13" s="29"/>
      <c r="W13" s="28"/>
      <c r="X13" s="3"/>
      <c r="Y13" s="3"/>
      <c r="Z13" s="3"/>
      <c r="AA13" s="3"/>
      <c r="AB13" s="3"/>
      <c r="AC13" s="3"/>
      <c r="AD13" s="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/>
      <c r="AS13" s="3"/>
    </row>
    <row r="14" spans="1:45" ht="18.75" thickBot="1" x14ac:dyDescent="0.3">
      <c r="A14" s="1070" t="s">
        <v>39</v>
      </c>
      <c r="B14" s="1071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2"/>
      <c r="S14" s="27"/>
      <c r="T14" s="28"/>
      <c r="U14" s="28"/>
      <c r="V14" s="28"/>
      <c r="W14" s="28"/>
    </row>
    <row r="15" spans="1:45" ht="30.6" customHeight="1" x14ac:dyDescent="0.25">
      <c r="A15" s="894">
        <v>98192</v>
      </c>
      <c r="B15" s="895" t="s">
        <v>40</v>
      </c>
      <c r="C15" s="896">
        <v>24</v>
      </c>
      <c r="D15" s="897">
        <v>14.5</v>
      </c>
      <c r="E15" s="898"/>
      <c r="F15" s="898"/>
      <c r="G15" s="899"/>
      <c r="H15" s="900">
        <f>($D15-($D15*$P$2))*$G15</f>
        <v>0</v>
      </c>
      <c r="I15" s="901">
        <v>99241</v>
      </c>
      <c r="J15" s="902" t="s">
        <v>41</v>
      </c>
      <c r="K15" s="219">
        <v>6</v>
      </c>
      <c r="L15" s="220">
        <v>52.5</v>
      </c>
      <c r="M15" s="303"/>
      <c r="N15" s="303"/>
      <c r="O15" s="221"/>
      <c r="P15" s="306">
        <f t="shared" ref="P15:P24" si="0">($L15-($L15*$P$2))*$O15</f>
        <v>0</v>
      </c>
      <c r="S15" s="27"/>
      <c r="T15" s="28"/>
      <c r="U15" s="28"/>
      <c r="V15" s="28"/>
      <c r="W15" s="28"/>
    </row>
    <row r="16" spans="1:45" s="4" customFormat="1" ht="30.6" customHeight="1" x14ac:dyDescent="0.3">
      <c r="A16" s="500">
        <v>98189</v>
      </c>
      <c r="B16" s="501" t="s">
        <v>42</v>
      </c>
      <c r="C16" s="502">
        <v>32</v>
      </c>
      <c r="D16" s="503">
        <v>15.15</v>
      </c>
      <c r="E16" s="504"/>
      <c r="F16" s="504"/>
      <c r="G16" s="505">
        <f t="shared" ref="G16:G32" si="1">($C16*$E16)+$F16</f>
        <v>0</v>
      </c>
      <c r="H16" s="506">
        <f t="shared" ref="H16:H46" si="2">($D16-($D16*$P$2))*$G16</f>
        <v>0</v>
      </c>
      <c r="I16" s="69" t="s">
        <v>43</v>
      </c>
      <c r="J16" s="70" t="s">
        <v>44</v>
      </c>
      <c r="K16" s="71">
        <v>6</v>
      </c>
      <c r="L16" s="72">
        <v>64</v>
      </c>
      <c r="M16" s="66"/>
      <c r="N16" s="66"/>
      <c r="O16" s="73"/>
      <c r="P16" s="74">
        <f t="shared" si="0"/>
        <v>0</v>
      </c>
      <c r="Q16" s="1"/>
      <c r="R16" s="1"/>
      <c r="S16" s="1"/>
      <c r="T16" s="2"/>
      <c r="U16" s="2"/>
      <c r="V16" s="2"/>
      <c r="W16" s="2"/>
      <c r="X16" s="3"/>
      <c r="Y16" s="3"/>
      <c r="Z16" s="3"/>
      <c r="AA16" s="3"/>
      <c r="AB16" s="3"/>
      <c r="AC16" s="3"/>
      <c r="AD16" s="3"/>
    </row>
    <row r="17" spans="1:45" s="4" customFormat="1" ht="30.6" customHeight="1" x14ac:dyDescent="0.3">
      <c r="A17" s="494">
        <v>99296</v>
      </c>
      <c r="B17" s="507" t="s">
        <v>45</v>
      </c>
      <c r="C17" s="495">
        <v>24</v>
      </c>
      <c r="D17" s="496">
        <v>17</v>
      </c>
      <c r="E17" s="497"/>
      <c r="F17" s="497"/>
      <c r="G17" s="498">
        <f t="shared" si="1"/>
        <v>0</v>
      </c>
      <c r="H17" s="499">
        <f t="shared" si="2"/>
        <v>0</v>
      </c>
      <c r="I17" s="77" t="s">
        <v>46</v>
      </c>
      <c r="J17" s="78" t="s">
        <v>47</v>
      </c>
      <c r="K17" s="79">
        <v>6</v>
      </c>
      <c r="L17" s="80">
        <v>65</v>
      </c>
      <c r="M17" s="81"/>
      <c r="N17" s="81"/>
      <c r="O17" s="82"/>
      <c r="P17" s="83">
        <f t="shared" si="0"/>
        <v>0</v>
      </c>
      <c r="Q17" s="1"/>
      <c r="R17" s="26"/>
      <c r="S17" s="26"/>
      <c r="T17" s="84"/>
      <c r="U17" s="84"/>
      <c r="V17" s="84"/>
      <c r="W17" s="84"/>
      <c r="X17" s="30"/>
      <c r="Y17" s="30"/>
      <c r="Z17" s="30"/>
      <c r="AA17" s="30"/>
      <c r="AB17" s="30"/>
      <c r="AC17" s="30"/>
      <c r="AD17" s="30"/>
      <c r="AE17" s="31"/>
      <c r="AF17" s="31"/>
      <c r="AG17" s="31"/>
    </row>
    <row r="18" spans="1:45" s="4" customFormat="1" ht="30.6" customHeight="1" x14ac:dyDescent="0.3">
      <c r="A18" s="508" t="s">
        <v>48</v>
      </c>
      <c r="B18" s="509" t="s">
        <v>49</v>
      </c>
      <c r="C18" s="510">
        <v>24</v>
      </c>
      <c r="D18" s="503">
        <v>20</v>
      </c>
      <c r="E18" s="504"/>
      <c r="F18" s="504"/>
      <c r="G18" s="505">
        <f t="shared" si="1"/>
        <v>0</v>
      </c>
      <c r="H18" s="506">
        <f t="shared" si="2"/>
        <v>0</v>
      </c>
      <c r="I18" s="86">
        <v>99791</v>
      </c>
      <c r="J18" s="87" t="s">
        <v>50</v>
      </c>
      <c r="K18" s="64">
        <v>4</v>
      </c>
      <c r="L18" s="72">
        <v>105</v>
      </c>
      <c r="M18" s="66"/>
      <c r="N18" s="66"/>
      <c r="O18" s="73"/>
      <c r="P18" s="74">
        <f t="shared" si="0"/>
        <v>0</v>
      </c>
      <c r="Q18" s="1"/>
      <c r="R18" s="26"/>
      <c r="S18" s="26"/>
      <c r="T18" s="84"/>
      <c r="U18" s="84"/>
      <c r="V18" s="84"/>
      <c r="W18" s="84"/>
      <c r="X18" s="30"/>
      <c r="Y18" s="30"/>
      <c r="Z18" s="30"/>
      <c r="AA18" s="30"/>
      <c r="AB18" s="30"/>
      <c r="AC18" s="30"/>
      <c r="AD18" s="30"/>
      <c r="AE18" s="31"/>
      <c r="AF18" s="31"/>
      <c r="AG18" s="31"/>
    </row>
    <row r="19" spans="1:45" s="4" customFormat="1" ht="30.6" customHeight="1" x14ac:dyDescent="0.3">
      <c r="A19" s="88" t="s">
        <v>51</v>
      </c>
      <c r="B19" s="89" t="s">
        <v>52</v>
      </c>
      <c r="C19" s="79">
        <v>15</v>
      </c>
      <c r="D19" s="90">
        <v>22</v>
      </c>
      <c r="E19" s="81"/>
      <c r="F19" s="81"/>
      <c r="G19" s="54"/>
      <c r="H19" s="55">
        <f t="shared" si="2"/>
        <v>0</v>
      </c>
      <c r="I19" s="91">
        <v>99524</v>
      </c>
      <c r="J19" s="92" t="s">
        <v>53</v>
      </c>
      <c r="K19" s="93">
        <v>4</v>
      </c>
      <c r="L19" s="80">
        <v>112</v>
      </c>
      <c r="M19" s="81"/>
      <c r="N19" s="81"/>
      <c r="O19" s="82"/>
      <c r="P19" s="83">
        <f t="shared" si="0"/>
        <v>0</v>
      </c>
      <c r="Q19" s="1"/>
      <c r="R19" s="26"/>
      <c r="S19" s="26"/>
      <c r="T19" s="84"/>
      <c r="U19" s="84"/>
      <c r="V19" s="84"/>
      <c r="W19" s="84"/>
      <c r="X19" s="30"/>
      <c r="Y19" s="30"/>
      <c r="Z19" s="30"/>
      <c r="AA19" s="30"/>
      <c r="AB19" s="30"/>
      <c r="AC19" s="30"/>
      <c r="AD19" s="30"/>
      <c r="AE19" s="31"/>
      <c r="AF19" s="31"/>
      <c r="AG19" s="31"/>
    </row>
    <row r="20" spans="1:45" s="4" customFormat="1" ht="30.6" customHeight="1" x14ac:dyDescent="0.3">
      <c r="A20" s="85">
        <v>99314</v>
      </c>
      <c r="B20" s="70" t="s">
        <v>54</v>
      </c>
      <c r="C20" s="71">
        <v>12</v>
      </c>
      <c r="D20" s="65">
        <v>27</v>
      </c>
      <c r="E20" s="66"/>
      <c r="F20" s="66"/>
      <c r="G20" s="67"/>
      <c r="H20" s="68">
        <f t="shared" si="2"/>
        <v>0</v>
      </c>
      <c r="I20" s="62" t="s">
        <v>55</v>
      </c>
      <c r="J20" s="87" t="s">
        <v>56</v>
      </c>
      <c r="K20" s="64">
        <v>4</v>
      </c>
      <c r="L20" s="72">
        <v>128</v>
      </c>
      <c r="M20" s="66"/>
      <c r="N20" s="66"/>
      <c r="O20" s="73"/>
      <c r="P20" s="74">
        <f t="shared" si="0"/>
        <v>0</v>
      </c>
      <c r="Q20" s="1"/>
      <c r="R20" s="26"/>
      <c r="S20" s="26"/>
      <c r="T20" s="84"/>
      <c r="U20" s="84"/>
      <c r="V20" s="84"/>
      <c r="W20" s="84"/>
      <c r="X20" s="94"/>
      <c r="Y20" s="95"/>
      <c r="Z20" s="96"/>
      <c r="AA20" s="97"/>
      <c r="AB20" s="98"/>
      <c r="AC20" s="98"/>
      <c r="AD20" s="99"/>
      <c r="AE20" s="100"/>
      <c r="AF20" s="31"/>
      <c r="AG20" s="31"/>
    </row>
    <row r="21" spans="1:45" s="4" customFormat="1" ht="30.6" customHeight="1" x14ac:dyDescent="0.3">
      <c r="A21" s="91" t="s">
        <v>57</v>
      </c>
      <c r="B21" s="92" t="s">
        <v>58</v>
      </c>
      <c r="C21" s="93">
        <v>9</v>
      </c>
      <c r="D21" s="90">
        <v>29</v>
      </c>
      <c r="E21" s="60"/>
      <c r="F21" s="60"/>
      <c r="G21" s="54"/>
      <c r="H21" s="55">
        <f t="shared" si="2"/>
        <v>0</v>
      </c>
      <c r="I21" s="77">
        <v>99790</v>
      </c>
      <c r="J21" s="78" t="s">
        <v>59</v>
      </c>
      <c r="K21" s="79">
        <v>2</v>
      </c>
      <c r="L21" s="80">
        <v>144</v>
      </c>
      <c r="M21" s="81"/>
      <c r="N21" s="81"/>
      <c r="O21" s="82"/>
      <c r="P21" s="83">
        <f t="shared" si="0"/>
        <v>0</v>
      </c>
      <c r="Q21" s="1"/>
      <c r="R21" s="26"/>
      <c r="S21" s="26"/>
      <c r="T21" s="84"/>
      <c r="U21" s="84"/>
      <c r="V21" s="84"/>
      <c r="W21" s="84"/>
      <c r="X21" s="30"/>
      <c r="Y21" s="30"/>
      <c r="Z21" s="30"/>
      <c r="AA21" s="30"/>
      <c r="AB21" s="30"/>
      <c r="AC21" s="30"/>
      <c r="AD21" s="30"/>
      <c r="AE21" s="31"/>
      <c r="AF21" s="31"/>
      <c r="AG21" s="31"/>
    </row>
    <row r="22" spans="1:45" s="4" customFormat="1" ht="30.6" customHeight="1" x14ac:dyDescent="0.3">
      <c r="A22" s="69">
        <v>99494</v>
      </c>
      <c r="B22" s="70" t="s">
        <v>60</v>
      </c>
      <c r="C22" s="71">
        <v>8</v>
      </c>
      <c r="D22" s="65">
        <v>37.5</v>
      </c>
      <c r="E22" s="66"/>
      <c r="F22" s="66"/>
      <c r="G22" s="67"/>
      <c r="H22" s="68">
        <f t="shared" si="2"/>
        <v>0</v>
      </c>
      <c r="I22" s="500" t="s">
        <v>61</v>
      </c>
      <c r="J22" s="511" t="s">
        <v>62</v>
      </c>
      <c r="K22" s="502">
        <v>4</v>
      </c>
      <c r="L22" s="512">
        <v>200</v>
      </c>
      <c r="M22" s="504"/>
      <c r="N22" s="504"/>
      <c r="O22" s="505"/>
      <c r="P22" s="513">
        <f t="shared" si="0"/>
        <v>0</v>
      </c>
      <c r="Q22" s="1"/>
      <c r="R22" s="26"/>
      <c r="S22" s="26"/>
      <c r="T22" s="84"/>
      <c r="U22" s="84"/>
      <c r="V22" s="84"/>
      <c r="W22" s="84"/>
      <c r="X22" s="30"/>
      <c r="Y22" s="30"/>
      <c r="Z22" s="30"/>
      <c r="AA22" s="30"/>
      <c r="AB22" s="30"/>
      <c r="AC22" s="30"/>
      <c r="AD22" s="30"/>
      <c r="AE22" s="31"/>
      <c r="AF22" s="31"/>
      <c r="AG22" s="31"/>
    </row>
    <row r="23" spans="1:45" s="4" customFormat="1" ht="30.6" customHeight="1" x14ac:dyDescent="0.3">
      <c r="A23" s="101">
        <v>99240</v>
      </c>
      <c r="B23" s="102" t="s">
        <v>63</v>
      </c>
      <c r="C23" s="103">
        <v>12</v>
      </c>
      <c r="D23" s="76">
        <v>40</v>
      </c>
      <c r="E23" s="60"/>
      <c r="F23" s="60"/>
      <c r="G23" s="54"/>
      <c r="H23" s="55">
        <f t="shared" si="2"/>
        <v>0</v>
      </c>
      <c r="I23" s="515" t="s">
        <v>64</v>
      </c>
      <c r="J23" s="516" t="s">
        <v>65</v>
      </c>
      <c r="K23" s="517">
        <v>2</v>
      </c>
      <c r="L23" s="518">
        <v>220</v>
      </c>
      <c r="M23" s="519"/>
      <c r="N23" s="519"/>
      <c r="O23" s="520"/>
      <c r="P23" s="521">
        <f t="shared" si="0"/>
        <v>0</v>
      </c>
      <c r="Q23" s="1"/>
      <c r="R23" s="26"/>
      <c r="S23" s="26"/>
      <c r="T23" s="84"/>
      <c r="U23" s="84"/>
      <c r="V23" s="84"/>
      <c r="W23" s="84"/>
      <c r="X23" s="30"/>
      <c r="Y23" s="30"/>
      <c r="Z23" s="30"/>
      <c r="AA23" s="30"/>
      <c r="AB23" s="30"/>
      <c r="AC23" s="30"/>
      <c r="AD23" s="30"/>
      <c r="AE23" s="31"/>
      <c r="AF23" s="31"/>
      <c r="AG23" s="31"/>
    </row>
    <row r="24" spans="1:45" s="4" customFormat="1" ht="30.6" customHeight="1" x14ac:dyDescent="0.3">
      <c r="A24" s="104" t="s">
        <v>66</v>
      </c>
      <c r="B24" s="87" t="s">
        <v>67</v>
      </c>
      <c r="C24" s="64">
        <v>6</v>
      </c>
      <c r="D24" s="72">
        <v>46.5</v>
      </c>
      <c r="E24" s="66"/>
      <c r="F24" s="66"/>
      <c r="G24" s="67"/>
      <c r="H24" s="68">
        <f t="shared" si="2"/>
        <v>0</v>
      </c>
      <c r="I24" s="514">
        <v>99453</v>
      </c>
      <c r="J24" s="509" t="s">
        <v>68</v>
      </c>
      <c r="K24" s="510">
        <v>1</v>
      </c>
      <c r="L24" s="512">
        <v>675</v>
      </c>
      <c r="M24" s="504"/>
      <c r="N24" s="504"/>
      <c r="O24" s="505"/>
      <c r="P24" s="513">
        <f t="shared" si="0"/>
        <v>0</v>
      </c>
      <c r="Q24" s="1"/>
      <c r="R24" s="26"/>
      <c r="S24" s="26"/>
      <c r="T24" s="84"/>
      <c r="U24" s="84"/>
      <c r="V24" s="84"/>
      <c r="W24" s="84"/>
      <c r="X24" s="30"/>
      <c r="Y24" s="30"/>
      <c r="Z24" s="30"/>
      <c r="AA24" s="30"/>
      <c r="AB24" s="30"/>
      <c r="AC24" s="30"/>
      <c r="AD24" s="30"/>
      <c r="AE24" s="31"/>
      <c r="AF24" s="31"/>
      <c r="AG24" s="31"/>
    </row>
    <row r="25" spans="1:45" s="4" customFormat="1" ht="19.5" hidden="1" thickBot="1" x14ac:dyDescent="0.35">
      <c r="A25" s="1129" t="s">
        <v>682</v>
      </c>
      <c r="B25" s="1130"/>
      <c r="C25" s="1130"/>
      <c r="D25" s="1130"/>
      <c r="E25" s="1145"/>
      <c r="F25" s="1145"/>
      <c r="G25" s="1145"/>
      <c r="H25" s="1145"/>
      <c r="I25" s="1145"/>
      <c r="J25" s="1145"/>
      <c r="K25" s="1145"/>
      <c r="L25" s="1145"/>
      <c r="M25" s="1145"/>
      <c r="N25" s="1145"/>
      <c r="O25" s="1145"/>
      <c r="P25" s="1153"/>
      <c r="Q25" s="1"/>
      <c r="R25" s="1"/>
      <c r="S25" s="1"/>
      <c r="T25" s="2"/>
      <c r="U25" s="2"/>
      <c r="V25" s="2"/>
      <c r="W25" s="2"/>
      <c r="X25" s="3"/>
      <c r="Y25" s="3"/>
      <c r="Z25" s="3"/>
      <c r="AA25" s="3"/>
      <c r="AB25" s="3"/>
      <c r="AC25" s="3"/>
      <c r="AD25" s="3"/>
    </row>
    <row r="26" spans="1:45" s="4" customFormat="1" ht="30.6" hidden="1" customHeight="1" x14ac:dyDescent="0.3">
      <c r="A26" s="523">
        <v>99189</v>
      </c>
      <c r="B26" s="524" t="s">
        <v>69</v>
      </c>
      <c r="C26" s="525">
        <v>1</v>
      </c>
      <c r="D26" s="526">
        <v>365</v>
      </c>
      <c r="E26" s="522"/>
      <c r="F26" s="53"/>
      <c r="G26" s="54">
        <f>($C26*$E26)+$F26</f>
        <v>0</v>
      </c>
      <c r="H26" s="108">
        <f>($D26-($D26*$P$2))*$G26</f>
        <v>0</v>
      </c>
      <c r="I26" s="32"/>
      <c r="J26" s="32"/>
      <c r="K26" s="32"/>
      <c r="L26" s="32"/>
      <c r="M26" s="32"/>
      <c r="N26" s="32"/>
      <c r="O26" s="32"/>
      <c r="P26" s="903"/>
      <c r="Q26" s="1"/>
      <c r="R26" s="1"/>
      <c r="S26" s="1"/>
      <c r="T26" s="2"/>
      <c r="U26" s="2"/>
      <c r="V26" s="2"/>
      <c r="W26" s="2"/>
      <c r="X26" s="3"/>
      <c r="Y26" s="3"/>
      <c r="Z26" s="3"/>
      <c r="AA26" s="3"/>
      <c r="AB26" s="3"/>
      <c r="AC26" s="3"/>
      <c r="AD26" s="3"/>
    </row>
    <row r="27" spans="1:45" s="4" customFormat="1" ht="18.75" x14ac:dyDescent="0.3">
      <c r="A27" s="1054" t="s">
        <v>70</v>
      </c>
      <c r="B27" s="1055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6"/>
      <c r="Q27" s="1"/>
      <c r="R27" s="1"/>
      <c r="S27" s="1"/>
      <c r="T27" s="2"/>
      <c r="U27" s="2"/>
      <c r="V27" s="2"/>
      <c r="W27" s="2"/>
      <c r="X27" s="3"/>
      <c r="Y27" s="3"/>
      <c r="Z27" s="3"/>
      <c r="AA27" s="3"/>
      <c r="AB27" s="3"/>
      <c r="AC27" s="3"/>
      <c r="AD27" s="3"/>
    </row>
    <row r="28" spans="1:45" s="4" customFormat="1" ht="30.6" customHeight="1" x14ac:dyDescent="0.3">
      <c r="A28" s="109">
        <v>98010</v>
      </c>
      <c r="B28" s="110" t="s">
        <v>71</v>
      </c>
      <c r="C28" s="106">
        <v>10</v>
      </c>
      <c r="D28" s="52">
        <v>29</v>
      </c>
      <c r="E28" s="53"/>
      <c r="F28" s="53"/>
      <c r="G28" s="54"/>
      <c r="H28" s="55">
        <f t="shared" si="2"/>
        <v>0</v>
      </c>
      <c r="I28" s="528">
        <v>98013</v>
      </c>
      <c r="J28" s="527" t="s">
        <v>72</v>
      </c>
      <c r="K28" s="495">
        <v>4</v>
      </c>
      <c r="L28" s="529">
        <v>169</v>
      </c>
      <c r="M28" s="497"/>
      <c r="N28" s="497"/>
      <c r="O28" s="498"/>
      <c r="P28" s="530">
        <f>($L28-($L28*$P$2))*$O28</f>
        <v>0</v>
      </c>
      <c r="Q28" s="1"/>
      <c r="R28" s="1"/>
      <c r="S28" s="1"/>
      <c r="T28" s="2"/>
      <c r="U28" s="2"/>
      <c r="V28" s="2"/>
      <c r="W28" s="2"/>
      <c r="X28" s="3"/>
      <c r="Y28" s="3"/>
      <c r="Z28" s="3"/>
      <c r="AA28" s="3"/>
      <c r="AB28" s="3"/>
      <c r="AC28" s="3"/>
      <c r="AD28" s="3"/>
    </row>
    <row r="29" spans="1:45" s="4" customFormat="1" ht="30.6" customHeight="1" x14ac:dyDescent="0.3">
      <c r="A29" s="85">
        <v>98011</v>
      </c>
      <c r="B29" s="113" t="s">
        <v>73</v>
      </c>
      <c r="C29" s="71">
        <v>6</v>
      </c>
      <c r="D29" s="65">
        <v>46</v>
      </c>
      <c r="E29" s="66"/>
      <c r="F29" s="66"/>
      <c r="G29" s="67"/>
      <c r="H29" s="68">
        <f t="shared" si="2"/>
        <v>0</v>
      </c>
      <c r="I29" s="86">
        <v>98014</v>
      </c>
      <c r="J29" s="114" t="s">
        <v>74</v>
      </c>
      <c r="K29" s="64">
        <v>1</v>
      </c>
      <c r="L29" s="72">
        <v>325</v>
      </c>
      <c r="M29" s="66"/>
      <c r="N29" s="66"/>
      <c r="O29" s="67"/>
      <c r="P29" s="115">
        <f>($L29-($L29*$P$2))*$O29</f>
        <v>0</v>
      </c>
      <c r="Q29" s="1"/>
      <c r="R29" s="1"/>
      <c r="S29" s="1"/>
      <c r="T29" s="2"/>
      <c r="U29" s="2"/>
      <c r="V29" s="2"/>
      <c r="W29" s="2"/>
      <c r="X29" s="3"/>
      <c r="Y29" s="3"/>
      <c r="Z29" s="3"/>
      <c r="AA29" s="3"/>
      <c r="AB29" s="3"/>
      <c r="AC29" s="3"/>
      <c r="AD29" s="3"/>
    </row>
    <row r="30" spans="1:45" s="4" customFormat="1" ht="30.6" hidden="1" customHeight="1" x14ac:dyDescent="0.3">
      <c r="A30" s="494">
        <v>98012</v>
      </c>
      <c r="B30" s="527" t="s">
        <v>75</v>
      </c>
      <c r="C30" s="495">
        <v>6</v>
      </c>
      <c r="D30" s="496">
        <v>64</v>
      </c>
      <c r="E30" s="497"/>
      <c r="F30" s="497"/>
      <c r="G30" s="498"/>
      <c r="H30" s="499">
        <f t="shared" si="2"/>
        <v>0</v>
      </c>
      <c r="I30" s="1138">
        <f>($K30*$M30)+$N30</f>
        <v>0</v>
      </c>
      <c r="J30" s="1139"/>
      <c r="K30" s="1139"/>
      <c r="L30" s="1139"/>
      <c r="M30" s="1139"/>
      <c r="N30" s="1139"/>
      <c r="O30" s="1139"/>
      <c r="P30" s="1143"/>
      <c r="Q30" s="26"/>
      <c r="R30" s="1"/>
      <c r="S30" s="1"/>
      <c r="T30" s="2"/>
      <c r="U30" s="2"/>
      <c r="V30" s="2"/>
      <c r="W30" s="2"/>
      <c r="X30" s="3"/>
      <c r="Y30" s="3"/>
      <c r="Z30" s="3"/>
      <c r="AA30" s="3"/>
      <c r="AB30" s="3"/>
      <c r="AC30" s="3"/>
      <c r="AD30" s="3"/>
    </row>
    <row r="31" spans="1:45" s="4" customFormat="1" ht="18.75" hidden="1" x14ac:dyDescent="0.3">
      <c r="A31" s="1096" t="s">
        <v>76</v>
      </c>
      <c r="B31" s="1097"/>
      <c r="C31" s="1097"/>
      <c r="D31" s="1097"/>
      <c r="E31" s="1097"/>
      <c r="F31" s="1097"/>
      <c r="G31" s="1097"/>
      <c r="H31" s="1097"/>
      <c r="I31" s="1060"/>
      <c r="J31" s="1060"/>
      <c r="K31" s="1060"/>
      <c r="L31" s="1060"/>
      <c r="M31" s="1060"/>
      <c r="N31" s="1060"/>
      <c r="O31" s="1060"/>
      <c r="P31" s="1061"/>
      <c r="Q31" s="1"/>
      <c r="R31" s="1"/>
      <c r="S31" s="1"/>
      <c r="T31" s="2"/>
      <c r="U31" s="2"/>
      <c r="V31" s="2"/>
      <c r="W31" s="2"/>
      <c r="X31" s="3"/>
      <c r="Y31" s="3"/>
      <c r="Z31" s="3"/>
      <c r="AA31" s="3"/>
      <c r="AB31" s="3"/>
      <c r="AC31" s="3"/>
      <c r="AD31" s="3"/>
    </row>
    <row r="32" spans="1:45" s="1" customFormat="1" ht="30.6" hidden="1" customHeight="1" x14ac:dyDescent="0.3">
      <c r="A32" s="528">
        <v>98117</v>
      </c>
      <c r="B32" s="531" t="s">
        <v>77</v>
      </c>
      <c r="C32" s="532">
        <v>4</v>
      </c>
      <c r="D32" s="533">
        <v>105</v>
      </c>
      <c r="E32" s="534"/>
      <c r="F32" s="535"/>
      <c r="G32" s="498">
        <f t="shared" si="1"/>
        <v>0</v>
      </c>
      <c r="H32" s="499">
        <f t="shared" si="2"/>
        <v>0</v>
      </c>
      <c r="I32" s="528">
        <v>98061</v>
      </c>
      <c r="J32" s="527" t="s">
        <v>78</v>
      </c>
      <c r="K32" s="495">
        <v>1</v>
      </c>
      <c r="L32" s="529">
        <v>279</v>
      </c>
      <c r="M32" s="497"/>
      <c r="N32" s="497"/>
      <c r="O32" s="498">
        <f>($K32*$M32)+$N32</f>
        <v>0</v>
      </c>
      <c r="P32" s="530">
        <f>($L32-($L32*$P$2))*$O32</f>
        <v>0</v>
      </c>
      <c r="T32" s="2"/>
      <c r="U32" s="2"/>
      <c r="V32" s="2"/>
      <c r="W32" s="2"/>
      <c r="X32" s="3"/>
      <c r="Y32" s="3"/>
      <c r="Z32" s="3"/>
      <c r="AA32" s="3"/>
      <c r="AB32" s="3"/>
      <c r="AC32" s="3"/>
      <c r="AD32" s="3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s="1" customFormat="1" ht="18.75" x14ac:dyDescent="0.3">
      <c r="A33" s="1054" t="s">
        <v>79</v>
      </c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6"/>
      <c r="T33" s="2"/>
      <c r="U33" s="2"/>
      <c r="V33" s="2"/>
      <c r="W33" s="2"/>
      <c r="X33" s="3"/>
      <c r="Y33" s="3"/>
      <c r="Z33" s="3"/>
      <c r="AA33" s="3"/>
      <c r="AB33" s="3"/>
      <c r="AC33" s="3"/>
      <c r="AD33" s="3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s="1" customFormat="1" ht="30.6" customHeight="1" x14ac:dyDescent="0.3">
      <c r="A34" s="105">
        <v>98062</v>
      </c>
      <c r="B34" s="110" t="s">
        <v>80</v>
      </c>
      <c r="C34" s="106">
        <v>6</v>
      </c>
      <c r="D34" s="52">
        <v>45.5</v>
      </c>
      <c r="E34" s="117"/>
      <c r="F34" s="117"/>
      <c r="G34" s="54"/>
      <c r="H34" s="55">
        <f t="shared" si="2"/>
        <v>0</v>
      </c>
      <c r="I34" s="105">
        <v>98066</v>
      </c>
      <c r="J34" s="110" t="s">
        <v>81</v>
      </c>
      <c r="K34" s="106">
        <v>2</v>
      </c>
      <c r="L34" s="107">
        <v>166</v>
      </c>
      <c r="M34" s="117"/>
      <c r="N34" s="117"/>
      <c r="O34" s="54"/>
      <c r="P34" s="108">
        <f>($L34-($L34*$P$2))*$O34</f>
        <v>0</v>
      </c>
      <c r="T34" s="2"/>
      <c r="U34" s="2"/>
      <c r="V34" s="2"/>
      <c r="W34" s="2"/>
      <c r="X34" s="3"/>
      <c r="Y34" s="3"/>
      <c r="Z34" s="3"/>
      <c r="AA34" s="3"/>
      <c r="AB34" s="3"/>
      <c r="AC34" s="3"/>
      <c r="AD34" s="3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s="1" customFormat="1" ht="30.6" customHeight="1" x14ac:dyDescent="0.3">
      <c r="A35" s="69">
        <v>98063</v>
      </c>
      <c r="B35" s="113" t="s">
        <v>82</v>
      </c>
      <c r="C35" s="71">
        <v>4</v>
      </c>
      <c r="D35" s="65">
        <v>77</v>
      </c>
      <c r="E35" s="118"/>
      <c r="F35" s="118"/>
      <c r="G35" s="67"/>
      <c r="H35" s="68">
        <f t="shared" si="2"/>
        <v>0</v>
      </c>
      <c r="I35" s="69">
        <v>98067</v>
      </c>
      <c r="J35" s="113" t="s">
        <v>83</v>
      </c>
      <c r="K35" s="71">
        <v>2</v>
      </c>
      <c r="L35" s="72">
        <v>205</v>
      </c>
      <c r="M35" s="118"/>
      <c r="N35" s="118"/>
      <c r="O35" s="67"/>
      <c r="P35" s="115">
        <f>($L35-($L35*$P$2))*$O35</f>
        <v>0</v>
      </c>
      <c r="T35" s="2"/>
      <c r="U35" s="2"/>
      <c r="V35" s="2"/>
      <c r="W35" s="2"/>
      <c r="X35" s="3"/>
      <c r="Y35" s="3"/>
      <c r="Z35" s="3"/>
      <c r="AA35" s="3"/>
      <c r="AB35" s="3"/>
      <c r="AC35" s="3"/>
      <c r="AD35" s="3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1" customFormat="1" ht="30.6" customHeight="1" x14ac:dyDescent="0.3">
      <c r="A36" s="523">
        <v>98064</v>
      </c>
      <c r="B36" s="536" t="s">
        <v>84</v>
      </c>
      <c r="C36" s="525">
        <v>2</v>
      </c>
      <c r="D36" s="496">
        <v>102.5</v>
      </c>
      <c r="E36" s="537"/>
      <c r="F36" s="537"/>
      <c r="G36" s="498"/>
      <c r="H36" s="499">
        <f t="shared" si="2"/>
        <v>0</v>
      </c>
      <c r="I36" s="88">
        <v>98136</v>
      </c>
      <c r="J36" s="121" t="s">
        <v>85</v>
      </c>
      <c r="K36" s="122">
        <v>2</v>
      </c>
      <c r="L36" s="123">
        <v>290</v>
      </c>
      <c r="M36" s="124"/>
      <c r="N36" s="124"/>
      <c r="O36" s="54"/>
      <c r="P36" s="108">
        <f>($L36-($L36*$P$2))*$O36</f>
        <v>0</v>
      </c>
      <c r="T36" s="2"/>
      <c r="U36" s="2"/>
      <c r="V36" s="2"/>
      <c r="W36" s="2"/>
      <c r="X36" s="3"/>
      <c r="Y36" s="3"/>
      <c r="Z36" s="3"/>
      <c r="AA36" s="3"/>
      <c r="AB36" s="3"/>
      <c r="AC36" s="3"/>
      <c r="AD36" s="3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s="1" customFormat="1" ht="30.6" customHeight="1" x14ac:dyDescent="0.3">
      <c r="A37" s="125">
        <v>98065</v>
      </c>
      <c r="B37" s="126" t="s">
        <v>86</v>
      </c>
      <c r="C37" s="127">
        <v>2</v>
      </c>
      <c r="D37" s="128">
        <v>128</v>
      </c>
      <c r="E37" s="129"/>
      <c r="F37" s="129"/>
      <c r="G37" s="67"/>
      <c r="H37" s="68">
        <f t="shared" si="2"/>
        <v>0</v>
      </c>
      <c r="I37" s="125">
        <v>98068</v>
      </c>
      <c r="J37" s="126" t="s">
        <v>87</v>
      </c>
      <c r="K37" s="127">
        <v>1</v>
      </c>
      <c r="L37" s="130">
        <v>383</v>
      </c>
      <c r="M37" s="129"/>
      <c r="N37" s="129"/>
      <c r="O37" s="67"/>
      <c r="P37" s="115">
        <f>($L37-($L37*$P$2))*$O37</f>
        <v>0</v>
      </c>
      <c r="T37" s="2"/>
      <c r="U37" s="2"/>
      <c r="V37" s="2"/>
      <c r="W37" s="2"/>
      <c r="X37" s="3"/>
      <c r="Y37" s="3"/>
      <c r="Z37" s="3"/>
      <c r="AA37" s="3"/>
      <c r="AB37" s="3"/>
      <c r="AC37" s="3"/>
      <c r="AD37" s="3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s="1" customFormat="1" ht="18.75" x14ac:dyDescent="0.3">
      <c r="A38" s="1054" t="s">
        <v>88</v>
      </c>
      <c r="B38" s="1055"/>
      <c r="C38" s="1055"/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6"/>
      <c r="T38" s="2"/>
      <c r="U38" s="2"/>
      <c r="V38" s="2"/>
      <c r="W38" s="2"/>
      <c r="X38" s="3"/>
      <c r="Y38" s="3"/>
      <c r="Z38" s="3"/>
      <c r="AA38" s="3"/>
      <c r="AB38" s="3"/>
      <c r="AC38" s="3"/>
      <c r="AD38" s="3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s="1" customFormat="1" ht="30.6" customHeight="1" x14ac:dyDescent="0.3">
      <c r="A39" s="538" t="s">
        <v>89</v>
      </c>
      <c r="B39" s="539" t="s">
        <v>90</v>
      </c>
      <c r="C39" s="540">
        <v>9</v>
      </c>
      <c r="D39" s="496">
        <v>31.5</v>
      </c>
      <c r="E39" s="541"/>
      <c r="F39" s="541"/>
      <c r="G39" s="498"/>
      <c r="H39" s="499">
        <f t="shared" si="2"/>
        <v>0</v>
      </c>
      <c r="I39" s="131" t="s">
        <v>91</v>
      </c>
      <c r="J39" s="133" t="s">
        <v>92</v>
      </c>
      <c r="K39" s="134">
        <v>3</v>
      </c>
      <c r="L39" s="135">
        <v>93</v>
      </c>
      <c r="M39" s="136"/>
      <c r="N39" s="136"/>
      <c r="O39" s="54"/>
      <c r="P39" s="108">
        <f>($L39-($L39*$P$2))*$O39</f>
        <v>0</v>
      </c>
      <c r="T39" s="2"/>
      <c r="U39" s="2"/>
      <c r="V39" s="2"/>
      <c r="W39" s="2"/>
      <c r="X39" s="3"/>
      <c r="Y39" s="3"/>
      <c r="Z39" s="3"/>
      <c r="AA39" s="3"/>
      <c r="AB39" s="3"/>
      <c r="AC39" s="3"/>
      <c r="AD39" s="3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s="1" customFormat="1" ht="30.6" customHeight="1" x14ac:dyDescent="0.3">
      <c r="A40" s="137" t="s">
        <v>93</v>
      </c>
      <c r="B40" s="138" t="s">
        <v>94</v>
      </c>
      <c r="C40" s="139">
        <v>6</v>
      </c>
      <c r="D40" s="65">
        <v>46.5</v>
      </c>
      <c r="E40" s="140"/>
      <c r="F40" s="140"/>
      <c r="G40" s="67"/>
      <c r="H40" s="68">
        <f t="shared" si="2"/>
        <v>0</v>
      </c>
      <c r="I40" s="543" t="s">
        <v>95</v>
      </c>
      <c r="J40" s="544" t="s">
        <v>96</v>
      </c>
      <c r="K40" s="545">
        <v>3</v>
      </c>
      <c r="L40" s="512">
        <v>105</v>
      </c>
      <c r="M40" s="547"/>
      <c r="N40" s="547"/>
      <c r="O40" s="505"/>
      <c r="P40" s="513">
        <f>($L40-($L40*$P$2))*$O40</f>
        <v>0</v>
      </c>
      <c r="T40" s="2"/>
      <c r="U40" s="2"/>
      <c r="V40" s="2"/>
      <c r="W40" s="2"/>
      <c r="X40" s="3"/>
      <c r="Y40" s="3"/>
      <c r="Z40" s="3"/>
      <c r="AA40" s="3"/>
      <c r="AB40" s="3"/>
      <c r="AC40" s="3"/>
      <c r="AD40" s="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s="1" customFormat="1" ht="30.6" customHeight="1" x14ac:dyDescent="0.3">
      <c r="A41" s="542" t="s">
        <v>97</v>
      </c>
      <c r="B41" s="539" t="s">
        <v>98</v>
      </c>
      <c r="C41" s="540">
        <v>4</v>
      </c>
      <c r="D41" s="496">
        <v>58</v>
      </c>
      <c r="E41" s="541"/>
      <c r="F41" s="541"/>
      <c r="G41" s="498"/>
      <c r="H41" s="499">
        <f t="shared" si="2"/>
        <v>0</v>
      </c>
      <c r="I41" s="143" t="s">
        <v>99</v>
      </c>
      <c r="J41" s="144" t="s">
        <v>100</v>
      </c>
      <c r="K41" s="145">
        <v>2</v>
      </c>
      <c r="L41" s="123">
        <v>209</v>
      </c>
      <c r="M41" s="146"/>
      <c r="N41" s="146"/>
      <c r="O41" s="54"/>
      <c r="P41" s="108">
        <f>($L41-($L41*$P$2))*$O41</f>
        <v>0</v>
      </c>
      <c r="T41" s="2"/>
      <c r="U41" s="2"/>
      <c r="V41" s="2"/>
      <c r="W41" s="2"/>
      <c r="X41" s="3"/>
      <c r="Y41" s="3"/>
      <c r="Z41" s="3"/>
      <c r="AA41" s="3"/>
      <c r="AB41" s="3"/>
      <c r="AC41" s="3"/>
      <c r="AD41" s="3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s="1" customFormat="1" ht="30.6" hidden="1" customHeight="1" x14ac:dyDescent="0.3">
      <c r="A42" s="543" t="s">
        <v>101</v>
      </c>
      <c r="B42" s="544" t="s">
        <v>102</v>
      </c>
      <c r="C42" s="545">
        <v>4</v>
      </c>
      <c r="D42" s="546">
        <v>70</v>
      </c>
      <c r="E42" s="547"/>
      <c r="F42" s="547"/>
      <c r="G42" s="505"/>
      <c r="H42" s="506">
        <f t="shared" si="2"/>
        <v>0</v>
      </c>
      <c r="I42" s="543" t="s">
        <v>103</v>
      </c>
      <c r="J42" s="544" t="s">
        <v>104</v>
      </c>
      <c r="K42" s="545">
        <v>1</v>
      </c>
      <c r="L42" s="548">
        <v>348</v>
      </c>
      <c r="M42" s="547"/>
      <c r="N42" s="547"/>
      <c r="O42" s="505"/>
      <c r="P42" s="513">
        <f>($L42-($L42*$P$2))*$O42</f>
        <v>0</v>
      </c>
      <c r="T42" s="2"/>
      <c r="U42" s="2"/>
      <c r="V42" s="2"/>
      <c r="W42" s="2"/>
      <c r="X42" s="3"/>
      <c r="Y42" s="3"/>
      <c r="Z42" s="3"/>
      <c r="AA42" s="3"/>
      <c r="AB42" s="3"/>
      <c r="AC42" s="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s="1" customFormat="1" ht="19.5" thickBot="1" x14ac:dyDescent="0.35">
      <c r="A43" s="1144" t="s">
        <v>683</v>
      </c>
      <c r="B43" s="1145"/>
      <c r="C43" s="1145"/>
      <c r="D43" s="1145"/>
      <c r="E43" s="1145"/>
      <c r="F43" s="1145"/>
      <c r="G43" s="1145"/>
      <c r="H43" s="1145"/>
      <c r="I43" s="1130"/>
      <c r="J43" s="1130"/>
      <c r="K43" s="1130"/>
      <c r="L43" s="1130"/>
      <c r="M43" s="1130"/>
      <c r="N43" s="1130"/>
      <c r="O43" s="1130"/>
      <c r="P43" s="1131"/>
      <c r="Q43" s="148"/>
      <c r="T43" s="2"/>
      <c r="U43" s="2"/>
      <c r="V43" s="2"/>
      <c r="W43" s="2"/>
      <c r="X43" s="3"/>
      <c r="Y43" s="3"/>
      <c r="Z43" s="3"/>
      <c r="AA43" s="3"/>
      <c r="AB43" s="3"/>
      <c r="AC43" s="3"/>
      <c r="AD43" s="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s="1" customFormat="1" ht="30.6" customHeight="1" thickBot="1" x14ac:dyDescent="0.35">
      <c r="A44" s="904">
        <v>99357</v>
      </c>
      <c r="B44" s="905" t="s">
        <v>105</v>
      </c>
      <c r="C44" s="906">
        <v>2</v>
      </c>
      <c r="D44" s="907">
        <v>350</v>
      </c>
      <c r="E44" s="467"/>
      <c r="F44" s="467"/>
      <c r="G44" s="315"/>
      <c r="H44" s="908">
        <f t="shared" si="2"/>
        <v>0</v>
      </c>
      <c r="I44" s="909">
        <v>99404</v>
      </c>
      <c r="J44" s="910" t="s">
        <v>106</v>
      </c>
      <c r="K44" s="911">
        <v>1</v>
      </c>
      <c r="L44" s="912">
        <v>1100</v>
      </c>
      <c r="M44" s="913"/>
      <c r="N44" s="913"/>
      <c r="O44" s="914">
        <f>($K44*$M44)+$N44</f>
        <v>0</v>
      </c>
      <c r="P44" s="915">
        <f>($L44-($L44*$P$2))*$O44</f>
        <v>0</v>
      </c>
      <c r="Q44" s="148"/>
      <c r="T44" s="2"/>
      <c r="U44" s="2"/>
      <c r="V44" s="2"/>
      <c r="W44" s="2"/>
      <c r="X44" s="3"/>
      <c r="Y44" s="3"/>
      <c r="Z44" s="3"/>
      <c r="AA44" s="3"/>
      <c r="AB44" s="3"/>
      <c r="AC44" s="3"/>
      <c r="AD44" s="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s="1" customFormat="1" ht="30.6" hidden="1" customHeight="1" x14ac:dyDescent="0.3">
      <c r="A45" s="842">
        <v>99358</v>
      </c>
      <c r="B45" s="639" t="s">
        <v>107</v>
      </c>
      <c r="C45" s="640">
        <v>1</v>
      </c>
      <c r="D45" s="704">
        <v>600</v>
      </c>
      <c r="E45" s="614"/>
      <c r="F45" s="614"/>
      <c r="G45" s="616"/>
      <c r="H45" s="617">
        <f t="shared" si="2"/>
        <v>0</v>
      </c>
      <c r="I45" s="638">
        <v>99405</v>
      </c>
      <c r="J45" s="639" t="s">
        <v>108</v>
      </c>
      <c r="K45" s="640">
        <v>1</v>
      </c>
      <c r="L45" s="613">
        <v>1750</v>
      </c>
      <c r="M45" s="614"/>
      <c r="N45" s="614"/>
      <c r="O45" s="616">
        <f>($K45*$M45)+$N45</f>
        <v>0</v>
      </c>
      <c r="P45" s="642">
        <f>($L45-($L45*$P$2))*$O45</f>
        <v>0</v>
      </c>
      <c r="Q45" s="148"/>
      <c r="T45" s="2"/>
      <c r="U45" s="2"/>
      <c r="V45" s="2"/>
      <c r="W45" s="2"/>
      <c r="X45" s="3"/>
      <c r="Y45" s="3"/>
      <c r="Z45" s="3"/>
      <c r="AA45" s="3"/>
      <c r="AB45" s="3"/>
      <c r="AC45" s="3"/>
      <c r="AD45" s="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s="1" customFormat="1" ht="30.6" hidden="1" customHeight="1" x14ac:dyDescent="0.3">
      <c r="A46" s="523">
        <v>99400</v>
      </c>
      <c r="B46" s="536" t="s">
        <v>109</v>
      </c>
      <c r="C46" s="525">
        <v>1</v>
      </c>
      <c r="D46" s="496">
        <v>750</v>
      </c>
      <c r="E46" s="497"/>
      <c r="F46" s="497"/>
      <c r="G46" s="498"/>
      <c r="H46" s="499">
        <f t="shared" si="2"/>
        <v>0</v>
      </c>
      <c r="I46" s="1146">
        <f>($K46*$M46)+$N46</f>
        <v>0</v>
      </c>
      <c r="J46" s="1147"/>
      <c r="K46" s="1147"/>
      <c r="L46" s="1147"/>
      <c r="M46" s="1147"/>
      <c r="N46" s="1147"/>
      <c r="O46" s="1147"/>
      <c r="P46" s="1147"/>
      <c r="Q46" s="157"/>
      <c r="T46" s="2"/>
      <c r="U46" s="2"/>
      <c r="V46" s="2"/>
      <c r="W46" s="2"/>
      <c r="X46" s="3"/>
      <c r="Y46" s="3"/>
      <c r="Z46" s="3"/>
      <c r="AA46" s="3"/>
      <c r="AB46" s="3"/>
      <c r="AC46" s="3"/>
      <c r="AD46" s="3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s="1" customFormat="1" ht="34.5" thickBot="1" x14ac:dyDescent="0.7">
      <c r="A47" s="983" t="s">
        <v>684</v>
      </c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148"/>
      <c r="T47" s="2"/>
      <c r="U47" s="2"/>
      <c r="V47" s="2"/>
      <c r="W47" s="2"/>
      <c r="X47" s="3"/>
      <c r="Y47" s="3"/>
      <c r="Z47" s="3"/>
      <c r="AA47" s="3"/>
      <c r="AB47" s="3"/>
      <c r="AC47" s="3"/>
      <c r="AD47" s="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s="43" customFormat="1" ht="28.5" x14ac:dyDescent="0.25">
      <c r="A48" s="181" t="s">
        <v>677</v>
      </c>
      <c r="B48" s="182" t="s">
        <v>35</v>
      </c>
      <c r="C48" s="183" t="s">
        <v>36</v>
      </c>
      <c r="D48" s="183" t="s">
        <v>757</v>
      </c>
      <c r="E48" s="183" t="s">
        <v>37</v>
      </c>
      <c r="F48" s="183" t="s">
        <v>38</v>
      </c>
      <c r="G48" s="183" t="s">
        <v>678</v>
      </c>
      <c r="H48" s="184" t="s">
        <v>679</v>
      </c>
      <c r="I48" s="181" t="s">
        <v>677</v>
      </c>
      <c r="J48" s="182" t="s">
        <v>35</v>
      </c>
      <c r="K48" s="183" t="s">
        <v>36</v>
      </c>
      <c r="L48" s="183" t="s">
        <v>757</v>
      </c>
      <c r="M48" s="183" t="s">
        <v>37</v>
      </c>
      <c r="N48" s="183" t="s">
        <v>38</v>
      </c>
      <c r="O48" s="183" t="s">
        <v>678</v>
      </c>
      <c r="P48" s="185" t="s">
        <v>679</v>
      </c>
      <c r="Q48" s="1"/>
      <c r="R48" s="1"/>
      <c r="S48" s="49"/>
      <c r="T48" s="28"/>
      <c r="U48" s="28"/>
      <c r="V48" s="29"/>
      <c r="W48" s="28"/>
      <c r="X48" s="3"/>
      <c r="Y48" s="3"/>
      <c r="Z48" s="3"/>
      <c r="AA48" s="3"/>
      <c r="AB48" s="3"/>
      <c r="AC48" s="3"/>
      <c r="AD48" s="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3"/>
      <c r="AS48" s="3"/>
    </row>
    <row r="49" spans="1:45" ht="18.75" hidden="1" x14ac:dyDescent="0.3">
      <c r="A49" s="1070" t="s">
        <v>39</v>
      </c>
      <c r="B49" s="1071"/>
      <c r="C49" s="1071"/>
      <c r="D49" s="1071"/>
      <c r="E49" s="1071"/>
      <c r="F49" s="1071"/>
      <c r="G49" s="1071"/>
      <c r="H49" s="1071"/>
      <c r="I49" s="1071"/>
      <c r="J49" s="1071"/>
      <c r="K49" s="1071"/>
      <c r="L49" s="1071"/>
      <c r="M49" s="1071"/>
      <c r="N49" s="1071"/>
      <c r="O49" s="1071"/>
      <c r="P49" s="1072"/>
      <c r="Q49" s="14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</row>
    <row r="50" spans="1:45" ht="30.6" hidden="1" customHeight="1" x14ac:dyDescent="0.3">
      <c r="A50" s="551">
        <v>99365</v>
      </c>
      <c r="B50" s="552" t="s">
        <v>110</v>
      </c>
      <c r="C50" s="553">
        <v>96</v>
      </c>
      <c r="D50" s="554">
        <v>5.25</v>
      </c>
      <c r="E50" s="555"/>
      <c r="F50" s="556"/>
      <c r="G50" s="557">
        <f t="shared" ref="G50:G58" si="3">($C50*$E50)+$F50</f>
        <v>0</v>
      </c>
      <c r="H50" s="558">
        <f t="shared" ref="H50:H58" si="4">($D50-($D50*$P$2))*$G50</f>
        <v>0</v>
      </c>
      <c r="I50" s="618">
        <v>98147</v>
      </c>
      <c r="J50" s="619" t="s">
        <v>111</v>
      </c>
      <c r="K50" s="620">
        <v>24</v>
      </c>
      <c r="L50" s="554">
        <v>16</v>
      </c>
      <c r="M50" s="621"/>
      <c r="N50" s="621"/>
      <c r="O50" s="557">
        <f t="shared" ref="O50:O58" si="5">($K50*$M50)+$N50</f>
        <v>0</v>
      </c>
      <c r="P50" s="558">
        <f t="shared" ref="P50:P58" si="6">($L50-($L50*$P$2))*$O50</f>
        <v>0</v>
      </c>
      <c r="Q50" s="148"/>
    </row>
    <row r="51" spans="1:45" ht="30.6" hidden="1" customHeight="1" x14ac:dyDescent="0.3">
      <c r="A51" s="559">
        <v>99367</v>
      </c>
      <c r="B51" s="560" t="s">
        <v>112</v>
      </c>
      <c r="C51" s="561">
        <v>80</v>
      </c>
      <c r="D51" s="562">
        <v>5.25</v>
      </c>
      <c r="E51" s="563"/>
      <c r="F51" s="564"/>
      <c r="G51" s="565">
        <f t="shared" si="3"/>
        <v>0</v>
      </c>
      <c r="H51" s="566">
        <f t="shared" si="4"/>
        <v>0</v>
      </c>
      <c r="I51" s="622">
        <v>98148</v>
      </c>
      <c r="J51" s="623" t="s">
        <v>113</v>
      </c>
      <c r="K51" s="624">
        <v>16</v>
      </c>
      <c r="L51" s="562">
        <v>20</v>
      </c>
      <c r="M51" s="593"/>
      <c r="N51" s="593"/>
      <c r="O51" s="565">
        <f t="shared" si="5"/>
        <v>0</v>
      </c>
      <c r="P51" s="566">
        <f t="shared" si="6"/>
        <v>0</v>
      </c>
      <c r="Q51" s="148"/>
      <c r="AB51" s="163"/>
    </row>
    <row r="52" spans="1:45" ht="30.6" hidden="1" customHeight="1" x14ac:dyDescent="0.3">
      <c r="A52" s="567">
        <v>99366</v>
      </c>
      <c r="B52" s="568" t="s">
        <v>114</v>
      </c>
      <c r="C52" s="569">
        <v>100</v>
      </c>
      <c r="D52" s="570">
        <v>5.25</v>
      </c>
      <c r="E52" s="571"/>
      <c r="F52" s="572"/>
      <c r="G52" s="573">
        <f t="shared" si="3"/>
        <v>0</v>
      </c>
      <c r="H52" s="574">
        <f t="shared" si="4"/>
        <v>0</v>
      </c>
      <c r="I52" s="579">
        <v>98149</v>
      </c>
      <c r="J52" s="580" t="s">
        <v>115</v>
      </c>
      <c r="K52" s="581">
        <v>18</v>
      </c>
      <c r="L52" s="570">
        <v>21</v>
      </c>
      <c r="M52" s="571"/>
      <c r="N52" s="572"/>
      <c r="O52" s="573">
        <f t="shared" si="5"/>
        <v>0</v>
      </c>
      <c r="P52" s="589">
        <f t="shared" si="6"/>
        <v>0</v>
      </c>
      <c r="Q52" s="148"/>
      <c r="AB52" s="163"/>
    </row>
    <row r="53" spans="1:45" ht="30.6" hidden="1" customHeight="1" x14ac:dyDescent="0.3">
      <c r="A53" s="575">
        <v>99541</v>
      </c>
      <c r="B53" s="576" t="s">
        <v>116</v>
      </c>
      <c r="C53" s="577">
        <v>80</v>
      </c>
      <c r="D53" s="562">
        <v>7.5</v>
      </c>
      <c r="E53" s="563"/>
      <c r="F53" s="578"/>
      <c r="G53" s="565">
        <f t="shared" si="3"/>
        <v>0</v>
      </c>
      <c r="H53" s="566">
        <f t="shared" si="4"/>
        <v>0</v>
      </c>
      <c r="I53" s="625">
        <v>99544</v>
      </c>
      <c r="J53" s="560" t="s">
        <v>117</v>
      </c>
      <c r="K53" s="561">
        <v>36</v>
      </c>
      <c r="L53" s="562">
        <v>22</v>
      </c>
      <c r="M53" s="563"/>
      <c r="N53" s="578"/>
      <c r="O53" s="565">
        <f t="shared" si="5"/>
        <v>0</v>
      </c>
      <c r="P53" s="588">
        <f t="shared" si="6"/>
        <v>0</v>
      </c>
      <c r="Q53" s="148"/>
      <c r="AB53" s="163"/>
      <c r="AN53" s="158"/>
      <c r="AO53" s="158"/>
      <c r="AP53" s="158"/>
      <c r="AQ53" s="158"/>
    </row>
    <row r="54" spans="1:45" s="172" customFormat="1" ht="30.6" hidden="1" customHeight="1" x14ac:dyDescent="0.25">
      <c r="A54" s="579">
        <v>98145</v>
      </c>
      <c r="B54" s="580" t="s">
        <v>118</v>
      </c>
      <c r="C54" s="581">
        <v>48</v>
      </c>
      <c r="D54" s="570">
        <v>9</v>
      </c>
      <c r="E54" s="582"/>
      <c r="F54" s="582"/>
      <c r="G54" s="573">
        <f t="shared" si="3"/>
        <v>0</v>
      </c>
      <c r="H54" s="574">
        <f t="shared" si="4"/>
        <v>0</v>
      </c>
      <c r="I54" s="584">
        <v>99818</v>
      </c>
      <c r="J54" s="585" t="s">
        <v>119</v>
      </c>
      <c r="K54" s="586">
        <v>18</v>
      </c>
      <c r="L54" s="570">
        <v>22</v>
      </c>
      <c r="M54" s="571"/>
      <c r="N54" s="587"/>
      <c r="O54" s="573">
        <f t="shared" si="5"/>
        <v>0</v>
      </c>
      <c r="P54" s="589">
        <f t="shared" si="6"/>
        <v>0</v>
      </c>
      <c r="Q54" s="148"/>
      <c r="R54" s="170"/>
      <c r="S54" s="170"/>
      <c r="T54" s="171"/>
      <c r="U54" s="171"/>
      <c r="V54" s="171"/>
      <c r="W54" s="171"/>
      <c r="X54" s="158"/>
      <c r="Y54" s="158"/>
      <c r="Z54" s="158"/>
      <c r="AA54" s="158"/>
      <c r="AB54" s="163"/>
      <c r="AC54" s="3"/>
      <c r="AD54" s="3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158"/>
      <c r="AS54" s="158"/>
    </row>
    <row r="55" spans="1:45" ht="30.6" hidden="1" customHeight="1" x14ac:dyDescent="0.3">
      <c r="A55" s="583">
        <v>99497</v>
      </c>
      <c r="B55" s="576" t="s">
        <v>120</v>
      </c>
      <c r="C55" s="577">
        <v>24</v>
      </c>
      <c r="D55" s="562">
        <v>11</v>
      </c>
      <c r="E55" s="563"/>
      <c r="F55" s="578"/>
      <c r="G55" s="565">
        <f t="shared" si="3"/>
        <v>0</v>
      </c>
      <c r="H55" s="566">
        <f t="shared" si="4"/>
        <v>0</v>
      </c>
      <c r="I55" s="625">
        <v>99319</v>
      </c>
      <c r="J55" s="560" t="s">
        <v>121</v>
      </c>
      <c r="K55" s="561">
        <v>18</v>
      </c>
      <c r="L55" s="562">
        <v>23.25</v>
      </c>
      <c r="M55" s="593"/>
      <c r="N55" s="593"/>
      <c r="O55" s="565">
        <f t="shared" si="5"/>
        <v>0</v>
      </c>
      <c r="P55" s="588">
        <f t="shared" si="6"/>
        <v>0</v>
      </c>
      <c r="Q55" s="148"/>
      <c r="AB55" s="163"/>
      <c r="AN55" s="158"/>
      <c r="AO55" s="158"/>
      <c r="AP55" s="158"/>
      <c r="AQ55" s="158"/>
    </row>
    <row r="56" spans="1:45" ht="30.6" hidden="1" customHeight="1" x14ac:dyDescent="0.25">
      <c r="A56" s="584">
        <v>99543</v>
      </c>
      <c r="B56" s="585" t="s">
        <v>122</v>
      </c>
      <c r="C56" s="586">
        <v>48</v>
      </c>
      <c r="D56" s="570">
        <v>14</v>
      </c>
      <c r="E56" s="571"/>
      <c r="F56" s="587"/>
      <c r="G56" s="573">
        <f t="shared" si="3"/>
        <v>0</v>
      </c>
      <c r="H56" s="574">
        <f t="shared" si="4"/>
        <v>0</v>
      </c>
      <c r="I56" s="584">
        <v>99399</v>
      </c>
      <c r="J56" s="585" t="s">
        <v>123</v>
      </c>
      <c r="K56" s="586">
        <v>16</v>
      </c>
      <c r="L56" s="570">
        <v>23.25</v>
      </c>
      <c r="M56" s="571"/>
      <c r="N56" s="572"/>
      <c r="O56" s="573">
        <f t="shared" si="5"/>
        <v>0</v>
      </c>
      <c r="P56" s="589">
        <f t="shared" si="6"/>
        <v>0</v>
      </c>
      <c r="Q56" s="148"/>
      <c r="T56" s="174"/>
      <c r="U56" s="175"/>
      <c r="V56" s="176"/>
      <c r="W56" s="177"/>
      <c r="X56" s="178"/>
      <c r="Y56" s="179"/>
      <c r="Z56" s="179"/>
      <c r="AA56" s="180"/>
      <c r="AN56" s="158"/>
      <c r="AO56" s="158"/>
      <c r="AP56" s="158"/>
      <c r="AQ56" s="158"/>
    </row>
    <row r="57" spans="1:45" ht="30.6" hidden="1" customHeight="1" x14ac:dyDescent="0.3">
      <c r="A57" s="575">
        <v>99408</v>
      </c>
      <c r="B57" s="576" t="s">
        <v>124</v>
      </c>
      <c r="C57" s="577">
        <v>18</v>
      </c>
      <c r="D57" s="562">
        <v>14</v>
      </c>
      <c r="E57" s="563"/>
      <c r="F57" s="578"/>
      <c r="G57" s="565">
        <f t="shared" si="3"/>
        <v>0</v>
      </c>
      <c r="H57" s="566">
        <f t="shared" si="4"/>
        <v>0</v>
      </c>
      <c r="I57" s="583">
        <v>99322</v>
      </c>
      <c r="J57" s="576" t="s">
        <v>125</v>
      </c>
      <c r="K57" s="577">
        <v>18</v>
      </c>
      <c r="L57" s="562">
        <v>23.25</v>
      </c>
      <c r="M57" s="563"/>
      <c r="N57" s="578"/>
      <c r="O57" s="565">
        <f t="shared" si="5"/>
        <v>0</v>
      </c>
      <c r="P57" s="588">
        <f t="shared" si="6"/>
        <v>0</v>
      </c>
      <c r="Q57" s="148"/>
      <c r="Z57" s="179"/>
      <c r="AA57" s="180"/>
    </row>
    <row r="58" spans="1:45" s="172" customFormat="1" ht="30.6" hidden="1" customHeight="1" x14ac:dyDescent="0.3">
      <c r="A58" s="579">
        <v>98146</v>
      </c>
      <c r="B58" s="580" t="s">
        <v>126</v>
      </c>
      <c r="C58" s="581">
        <v>24</v>
      </c>
      <c r="D58" s="570">
        <v>15</v>
      </c>
      <c r="E58" s="582"/>
      <c r="F58" s="582"/>
      <c r="G58" s="573">
        <f t="shared" si="3"/>
        <v>0</v>
      </c>
      <c r="H58" s="574">
        <f t="shared" si="4"/>
        <v>0</v>
      </c>
      <c r="I58" s="567">
        <v>99816</v>
      </c>
      <c r="J58" s="568" t="s">
        <v>127</v>
      </c>
      <c r="K58" s="569">
        <v>18</v>
      </c>
      <c r="L58" s="570">
        <v>25.5</v>
      </c>
      <c r="M58" s="571"/>
      <c r="N58" s="572"/>
      <c r="O58" s="573">
        <f t="shared" si="5"/>
        <v>0</v>
      </c>
      <c r="P58" s="589">
        <f t="shared" si="6"/>
        <v>0</v>
      </c>
      <c r="Q58" s="148"/>
      <c r="R58" s="1"/>
      <c r="S58" s="1"/>
      <c r="T58" s="2"/>
      <c r="U58" s="2"/>
      <c r="V58" s="2"/>
      <c r="W58" s="2"/>
      <c r="X58" s="3"/>
      <c r="Y58" s="3"/>
      <c r="Z58" s="3"/>
      <c r="AA58" s="3"/>
      <c r="AB58" s="163"/>
      <c r="AC58" s="3"/>
      <c r="AD58" s="3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158"/>
      <c r="AS58" s="158"/>
    </row>
    <row r="59" spans="1:45" s="43" customFormat="1" ht="30.6" hidden="1" customHeight="1" x14ac:dyDescent="0.25">
      <c r="A59" s="575">
        <v>99817</v>
      </c>
      <c r="B59" s="576" t="s">
        <v>128</v>
      </c>
      <c r="C59" s="577">
        <v>18</v>
      </c>
      <c r="D59" s="562">
        <v>25.5</v>
      </c>
      <c r="E59" s="563"/>
      <c r="F59" s="564"/>
      <c r="G59" s="565">
        <f t="shared" ref="G59:G69" si="7">($C59*$E59)+$F59</f>
        <v>0</v>
      </c>
      <c r="H59" s="588">
        <f t="shared" ref="H59:H69" si="8">($D59-($D59*$P$2))*$G59</f>
        <v>0</v>
      </c>
      <c r="I59" s="625">
        <v>99696</v>
      </c>
      <c r="J59" s="560" t="s">
        <v>129</v>
      </c>
      <c r="K59" s="561">
        <v>8</v>
      </c>
      <c r="L59" s="590">
        <v>51</v>
      </c>
      <c r="M59" s="563"/>
      <c r="N59" s="578"/>
      <c r="O59" s="565">
        <f>($K59*$M59)+$N59</f>
        <v>0</v>
      </c>
      <c r="P59" s="566">
        <f>($L59-($L59*$P$2))*$O59</f>
        <v>0</v>
      </c>
      <c r="Q59" s="1"/>
      <c r="R59" s="1"/>
      <c r="S59" s="49"/>
      <c r="T59" s="28"/>
      <c r="U59" s="28"/>
      <c r="V59" s="29"/>
      <c r="W59" s="28"/>
      <c r="X59" s="3"/>
      <c r="Y59" s="3"/>
      <c r="Z59" s="3"/>
      <c r="AA59" s="3"/>
      <c r="AB59" s="3"/>
      <c r="AC59" s="3"/>
      <c r="AD59" s="3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3"/>
      <c r="AS59" s="3"/>
    </row>
    <row r="60" spans="1:45" s="43" customFormat="1" ht="30.6" hidden="1" customHeight="1" x14ac:dyDescent="0.25">
      <c r="A60" s="567">
        <v>22944</v>
      </c>
      <c r="B60" s="568" t="s">
        <v>130</v>
      </c>
      <c r="C60" s="569">
        <v>18</v>
      </c>
      <c r="D60" s="570">
        <v>26.75</v>
      </c>
      <c r="E60" s="571"/>
      <c r="F60" s="572"/>
      <c r="G60" s="573">
        <f t="shared" si="7"/>
        <v>0</v>
      </c>
      <c r="H60" s="589">
        <f t="shared" si="8"/>
        <v>0</v>
      </c>
      <c r="I60" s="591">
        <v>99377</v>
      </c>
      <c r="J60" s="585" t="s">
        <v>131</v>
      </c>
      <c r="K60" s="586">
        <v>9</v>
      </c>
      <c r="L60" s="592">
        <v>51</v>
      </c>
      <c r="M60" s="571"/>
      <c r="N60" s="572"/>
      <c r="O60" s="573">
        <f>($K60*$M60)+$N60</f>
        <v>0</v>
      </c>
      <c r="P60" s="574">
        <f>($L60-($L60*$P$2))*$O60</f>
        <v>0</v>
      </c>
      <c r="Q60" s="1"/>
      <c r="R60" s="1"/>
      <c r="S60" s="49"/>
      <c r="T60" s="28"/>
      <c r="U60" s="28"/>
      <c r="V60" s="29"/>
      <c r="W60" s="28"/>
      <c r="X60" s="3"/>
      <c r="Y60" s="3"/>
      <c r="Z60" s="3"/>
      <c r="AA60" s="3"/>
      <c r="AB60" s="3"/>
      <c r="AC60" s="3"/>
      <c r="AD60" s="3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3"/>
      <c r="AS60" s="3"/>
    </row>
    <row r="61" spans="1:45" ht="30.6" hidden="1" customHeight="1" x14ac:dyDescent="0.3">
      <c r="A61" s="559">
        <v>99428</v>
      </c>
      <c r="B61" s="560" t="s">
        <v>132</v>
      </c>
      <c r="C61" s="561">
        <v>12</v>
      </c>
      <c r="D61" s="590">
        <v>28</v>
      </c>
      <c r="E61" s="563"/>
      <c r="F61" s="564"/>
      <c r="G61" s="565">
        <f t="shared" si="7"/>
        <v>0</v>
      </c>
      <c r="H61" s="588">
        <f t="shared" si="8"/>
        <v>0</v>
      </c>
      <c r="I61" s="583">
        <v>99807</v>
      </c>
      <c r="J61" s="576" t="s">
        <v>133</v>
      </c>
      <c r="K61" s="577">
        <v>6</v>
      </c>
      <c r="L61" s="590">
        <v>53.5</v>
      </c>
      <c r="M61" s="563"/>
      <c r="N61" s="578"/>
      <c r="O61" s="565">
        <f t="shared" ref="O61:O69" si="9">($K61*$M61)+$N61</f>
        <v>0</v>
      </c>
      <c r="P61" s="588">
        <f t="shared" ref="P61:P69" si="10">($L61-($L61*$P$2))*$O61</f>
        <v>0</v>
      </c>
      <c r="Q61" s="148"/>
    </row>
    <row r="62" spans="1:45" ht="30.6" hidden="1" customHeight="1" x14ac:dyDescent="0.3">
      <c r="A62" s="591">
        <v>99661</v>
      </c>
      <c r="B62" s="585" t="s">
        <v>134</v>
      </c>
      <c r="C62" s="586">
        <v>12</v>
      </c>
      <c r="D62" s="592">
        <v>31.5</v>
      </c>
      <c r="E62" s="571"/>
      <c r="F62" s="587"/>
      <c r="G62" s="573">
        <f t="shared" si="7"/>
        <v>0</v>
      </c>
      <c r="H62" s="589">
        <f t="shared" si="8"/>
        <v>0</v>
      </c>
      <c r="I62" s="626">
        <v>99629</v>
      </c>
      <c r="J62" s="627" t="s">
        <v>135</v>
      </c>
      <c r="K62" s="628">
        <v>6</v>
      </c>
      <c r="L62" s="629">
        <v>53.5</v>
      </c>
      <c r="M62" s="630"/>
      <c r="N62" s="631"/>
      <c r="O62" s="600">
        <f t="shared" si="9"/>
        <v>0</v>
      </c>
      <c r="P62" s="632">
        <f t="shared" si="10"/>
        <v>0</v>
      </c>
      <c r="Q62" s="148"/>
    </row>
    <row r="63" spans="1:45" ht="30.6" hidden="1" customHeight="1" x14ac:dyDescent="0.3">
      <c r="A63" s="583">
        <v>99329</v>
      </c>
      <c r="B63" s="576" t="s">
        <v>136</v>
      </c>
      <c r="C63" s="577">
        <v>12</v>
      </c>
      <c r="D63" s="590">
        <v>39.5</v>
      </c>
      <c r="E63" s="593"/>
      <c r="F63" s="593"/>
      <c r="G63" s="565">
        <f t="shared" si="7"/>
        <v>0</v>
      </c>
      <c r="H63" s="566">
        <f t="shared" si="8"/>
        <v>0</v>
      </c>
      <c r="I63" s="559">
        <v>99793</v>
      </c>
      <c r="J63" s="560" t="s">
        <v>137</v>
      </c>
      <c r="K63" s="561">
        <v>6</v>
      </c>
      <c r="L63" s="590">
        <v>53.5</v>
      </c>
      <c r="M63" s="563"/>
      <c r="N63" s="564"/>
      <c r="O63" s="565">
        <f t="shared" si="9"/>
        <v>0</v>
      </c>
      <c r="P63" s="588">
        <f t="shared" si="10"/>
        <v>0</v>
      </c>
      <c r="Q63" s="148"/>
    </row>
    <row r="64" spans="1:45" ht="30.6" hidden="1" customHeight="1" x14ac:dyDescent="0.3">
      <c r="A64" s="594">
        <v>99665</v>
      </c>
      <c r="B64" s="595" t="s">
        <v>138</v>
      </c>
      <c r="C64" s="596">
        <v>12</v>
      </c>
      <c r="D64" s="597">
        <v>39.5</v>
      </c>
      <c r="E64" s="598"/>
      <c r="F64" s="599"/>
      <c r="G64" s="600">
        <f t="shared" si="7"/>
        <v>0</v>
      </c>
      <c r="H64" s="601">
        <f t="shared" si="8"/>
        <v>0</v>
      </c>
      <c r="I64" s="633">
        <v>99572</v>
      </c>
      <c r="J64" s="634" t="s">
        <v>139</v>
      </c>
      <c r="K64" s="635">
        <v>6</v>
      </c>
      <c r="L64" s="629">
        <v>54.5</v>
      </c>
      <c r="M64" s="630"/>
      <c r="N64" s="636"/>
      <c r="O64" s="600">
        <f t="shared" si="9"/>
        <v>0</v>
      </c>
      <c r="P64" s="632">
        <f t="shared" si="10"/>
        <v>0</v>
      </c>
      <c r="Q64" s="148"/>
    </row>
    <row r="65" spans="1:45" ht="30.6" hidden="1" customHeight="1" x14ac:dyDescent="0.3">
      <c r="A65" s="602">
        <v>99323</v>
      </c>
      <c r="B65" s="560" t="s">
        <v>140</v>
      </c>
      <c r="C65" s="561">
        <v>12</v>
      </c>
      <c r="D65" s="590">
        <v>39.5</v>
      </c>
      <c r="E65" s="563"/>
      <c r="F65" s="578"/>
      <c r="G65" s="565">
        <f t="shared" si="7"/>
        <v>0</v>
      </c>
      <c r="H65" s="566">
        <f t="shared" si="8"/>
        <v>0</v>
      </c>
      <c r="I65" s="575">
        <v>99573</v>
      </c>
      <c r="J65" s="576" t="s">
        <v>141</v>
      </c>
      <c r="K65" s="577">
        <v>6</v>
      </c>
      <c r="L65" s="590">
        <v>54.5</v>
      </c>
      <c r="M65" s="563"/>
      <c r="N65" s="578"/>
      <c r="O65" s="565">
        <f t="shared" si="9"/>
        <v>0</v>
      </c>
      <c r="P65" s="588">
        <f t="shared" si="10"/>
        <v>0</v>
      </c>
      <c r="Q65" s="148"/>
      <c r="AD65" s="30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5" ht="30.6" hidden="1" customHeight="1" x14ac:dyDescent="0.25">
      <c r="A66" s="603">
        <v>98151</v>
      </c>
      <c r="B66" s="604" t="s">
        <v>142</v>
      </c>
      <c r="C66" s="605">
        <v>16</v>
      </c>
      <c r="D66" s="597">
        <v>42</v>
      </c>
      <c r="E66" s="598"/>
      <c r="F66" s="599"/>
      <c r="G66" s="600">
        <f t="shared" si="7"/>
        <v>0</v>
      </c>
      <c r="H66" s="601">
        <f t="shared" si="8"/>
        <v>0</v>
      </c>
      <c r="I66" s="603">
        <v>99658</v>
      </c>
      <c r="J66" s="604" t="s">
        <v>143</v>
      </c>
      <c r="K66" s="605">
        <v>6</v>
      </c>
      <c r="L66" s="597">
        <v>55.75</v>
      </c>
      <c r="M66" s="598"/>
      <c r="N66" s="609"/>
      <c r="O66" s="600">
        <f t="shared" si="9"/>
        <v>0</v>
      </c>
      <c r="P66" s="632">
        <f t="shared" si="10"/>
        <v>0</v>
      </c>
      <c r="Q66" s="148"/>
      <c r="T66" s="176"/>
      <c r="U66" s="175"/>
      <c r="V66" s="176"/>
      <c r="W66" s="177"/>
      <c r="X66" s="195"/>
      <c r="Y66" s="196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8"/>
      <c r="AO66" s="198"/>
      <c r="AP66" s="198"/>
      <c r="AQ66" s="198"/>
    </row>
    <row r="67" spans="1:45" ht="30.6" hidden="1" customHeight="1" x14ac:dyDescent="0.3">
      <c r="A67" s="602">
        <v>99427</v>
      </c>
      <c r="B67" s="560" t="s">
        <v>144</v>
      </c>
      <c r="C67" s="561">
        <v>12</v>
      </c>
      <c r="D67" s="590">
        <v>46.5</v>
      </c>
      <c r="E67" s="563"/>
      <c r="F67" s="578"/>
      <c r="G67" s="565">
        <f t="shared" si="7"/>
        <v>0</v>
      </c>
      <c r="H67" s="566">
        <f t="shared" si="8"/>
        <v>0</v>
      </c>
      <c r="I67" s="583">
        <v>99725</v>
      </c>
      <c r="J67" s="576" t="s">
        <v>145</v>
      </c>
      <c r="K67" s="577">
        <v>9</v>
      </c>
      <c r="L67" s="590">
        <v>59.25</v>
      </c>
      <c r="M67" s="563"/>
      <c r="N67" s="578"/>
      <c r="O67" s="565">
        <f t="shared" si="9"/>
        <v>0</v>
      </c>
      <c r="P67" s="588">
        <f t="shared" si="10"/>
        <v>0</v>
      </c>
      <c r="Q67" s="148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9"/>
      <c r="AO67" s="199"/>
      <c r="AP67" s="199"/>
      <c r="AQ67" s="199"/>
    </row>
    <row r="68" spans="1:45" ht="30.6" hidden="1" customHeight="1" x14ac:dyDescent="0.3">
      <c r="A68" s="606">
        <v>99632</v>
      </c>
      <c r="B68" s="607" t="s">
        <v>146</v>
      </c>
      <c r="C68" s="608">
        <v>6</v>
      </c>
      <c r="D68" s="597">
        <v>48.75</v>
      </c>
      <c r="E68" s="598"/>
      <c r="F68" s="609"/>
      <c r="G68" s="600">
        <f t="shared" si="7"/>
        <v>0</v>
      </c>
      <c r="H68" s="601">
        <f t="shared" si="8"/>
        <v>0</v>
      </c>
      <c r="I68" s="637">
        <v>22964</v>
      </c>
      <c r="J68" s="604" t="s">
        <v>147</v>
      </c>
      <c r="K68" s="605">
        <v>6</v>
      </c>
      <c r="L68" s="597">
        <v>59.75</v>
      </c>
      <c r="M68" s="598"/>
      <c r="N68" s="609"/>
      <c r="O68" s="600">
        <f t="shared" si="9"/>
        <v>0</v>
      </c>
      <c r="P68" s="632">
        <f t="shared" si="10"/>
        <v>0</v>
      </c>
      <c r="Q68" s="148"/>
    </row>
    <row r="69" spans="1:45" ht="30.6" hidden="1" customHeight="1" x14ac:dyDescent="0.3">
      <c r="A69" s="610">
        <v>99426</v>
      </c>
      <c r="B69" s="611" t="s">
        <v>148</v>
      </c>
      <c r="C69" s="612">
        <v>9</v>
      </c>
      <c r="D69" s="613">
        <v>51</v>
      </c>
      <c r="E69" s="614"/>
      <c r="F69" s="615"/>
      <c r="G69" s="616">
        <f t="shared" si="7"/>
        <v>0</v>
      </c>
      <c r="H69" s="617">
        <f t="shared" si="8"/>
        <v>0</v>
      </c>
      <c r="I69" s="638">
        <v>99354</v>
      </c>
      <c r="J69" s="639" t="s">
        <v>149</v>
      </c>
      <c r="K69" s="640">
        <v>2</v>
      </c>
      <c r="L69" s="613">
        <v>79</v>
      </c>
      <c r="M69" s="614"/>
      <c r="N69" s="641"/>
      <c r="O69" s="616">
        <f t="shared" si="9"/>
        <v>0</v>
      </c>
      <c r="P69" s="642">
        <f t="shared" si="10"/>
        <v>0</v>
      </c>
      <c r="Q69" s="148"/>
    </row>
    <row r="70" spans="1:45" ht="18.95" customHeight="1" x14ac:dyDescent="0.3">
      <c r="A70" s="1140" t="s">
        <v>687</v>
      </c>
      <c r="B70" s="1141"/>
      <c r="C70" s="1141"/>
      <c r="D70" s="1141"/>
      <c r="E70" s="1141"/>
      <c r="F70" s="1141"/>
      <c r="G70" s="1141"/>
      <c r="H70" s="1141"/>
      <c r="I70" s="1141"/>
      <c r="J70" s="1141"/>
      <c r="K70" s="1141"/>
      <c r="L70" s="1141"/>
      <c r="M70" s="1141"/>
      <c r="N70" s="1141"/>
      <c r="O70" s="1141"/>
      <c r="P70" s="1142"/>
      <c r="Q70" s="157"/>
    </row>
    <row r="71" spans="1:45" ht="30.6" hidden="1" customHeight="1" x14ac:dyDescent="0.3">
      <c r="A71" s="643">
        <v>98169</v>
      </c>
      <c r="B71" s="644" t="s">
        <v>150</v>
      </c>
      <c r="C71" s="645">
        <v>40</v>
      </c>
      <c r="D71" s="646">
        <v>9</v>
      </c>
      <c r="E71" s="647"/>
      <c r="F71" s="648"/>
      <c r="G71" s="649">
        <f t="shared" ref="G71:G76" si="11">($C71*$E71)+$F71</f>
        <v>0</v>
      </c>
      <c r="H71" s="650">
        <f t="shared" ref="H71:H76" si="12">($D71-($D71*$P$2))*$G71</f>
        <v>0</v>
      </c>
      <c r="I71" s="665">
        <v>98176</v>
      </c>
      <c r="J71" s="666" t="s">
        <v>151</v>
      </c>
      <c r="K71" s="495">
        <v>12</v>
      </c>
      <c r="L71" s="529">
        <v>33</v>
      </c>
      <c r="M71" s="537"/>
      <c r="N71" s="667"/>
      <c r="O71" s="498">
        <f>($K71*$M71)+$N71</f>
        <v>0</v>
      </c>
      <c r="P71" s="530">
        <f>($L71-($L71*$P$2))*$O71</f>
        <v>0</v>
      </c>
      <c r="Q71" s="148"/>
      <c r="AJ71" s="223"/>
    </row>
    <row r="72" spans="1:45" ht="30.6" hidden="1" customHeight="1" x14ac:dyDescent="0.3">
      <c r="A72" s="625">
        <v>98170</v>
      </c>
      <c r="B72" s="651" t="s">
        <v>152</v>
      </c>
      <c r="C72" s="652">
        <v>20</v>
      </c>
      <c r="D72" s="562">
        <v>16.5</v>
      </c>
      <c r="E72" s="653"/>
      <c r="F72" s="654"/>
      <c r="G72" s="565">
        <f t="shared" si="11"/>
        <v>0</v>
      </c>
      <c r="H72" s="566">
        <f t="shared" si="12"/>
        <v>0</v>
      </c>
      <c r="I72" s="668">
        <v>98177</v>
      </c>
      <c r="J72" s="669" t="s">
        <v>153</v>
      </c>
      <c r="K72" s="670">
        <v>12</v>
      </c>
      <c r="L72" s="671">
        <v>38.25</v>
      </c>
      <c r="M72" s="672"/>
      <c r="N72" s="673"/>
      <c r="O72" s="674">
        <f>($K72*$M72)+$N72</f>
        <v>0</v>
      </c>
      <c r="P72" s="675">
        <f>($L72-($L72*$P$2))*$O72</f>
        <v>0</v>
      </c>
      <c r="Q72" s="157"/>
    </row>
    <row r="73" spans="1:45" ht="30.6" hidden="1" customHeight="1" x14ac:dyDescent="0.3">
      <c r="A73" s="655">
        <v>98171</v>
      </c>
      <c r="B73" s="656" t="s">
        <v>154</v>
      </c>
      <c r="C73" s="657">
        <v>18</v>
      </c>
      <c r="D73" s="658">
        <v>19.75</v>
      </c>
      <c r="E73" s="659"/>
      <c r="F73" s="660"/>
      <c r="G73" s="661">
        <f t="shared" si="11"/>
        <v>0</v>
      </c>
      <c r="H73" s="662">
        <f t="shared" si="12"/>
        <v>0</v>
      </c>
      <c r="I73" s="606">
        <v>98178</v>
      </c>
      <c r="J73" s="676" t="s">
        <v>155</v>
      </c>
      <c r="K73" s="677">
        <v>8</v>
      </c>
      <c r="L73" s="678">
        <v>42</v>
      </c>
      <c r="M73" s="679"/>
      <c r="N73" s="680"/>
      <c r="O73" s="600">
        <f>($K73*$M73)+$N73</f>
        <v>0</v>
      </c>
      <c r="P73" s="632">
        <f>($L73-($L73*$P$2))*$O73</f>
        <v>0</v>
      </c>
      <c r="Q73" s="148"/>
      <c r="AJ73" s="223"/>
    </row>
    <row r="74" spans="1:45" ht="30.6" customHeight="1" x14ac:dyDescent="0.3">
      <c r="A74" s="62">
        <v>98174</v>
      </c>
      <c r="B74" s="63" t="s">
        <v>156</v>
      </c>
      <c r="C74" s="64">
        <v>12</v>
      </c>
      <c r="D74" s="65">
        <v>30.25</v>
      </c>
      <c r="E74" s="118"/>
      <c r="F74" s="225"/>
      <c r="G74" s="73">
        <f t="shared" si="11"/>
        <v>0</v>
      </c>
      <c r="H74" s="226">
        <f t="shared" si="12"/>
        <v>0</v>
      </c>
      <c r="I74" s="681">
        <v>98181</v>
      </c>
      <c r="J74" s="682" t="s">
        <v>157</v>
      </c>
      <c r="K74" s="683">
        <v>8</v>
      </c>
      <c r="L74" s="613">
        <v>48.75</v>
      </c>
      <c r="M74" s="684"/>
      <c r="N74" s="685"/>
      <c r="O74" s="616">
        <f>($K74*$M74)+$N74</f>
        <v>0</v>
      </c>
      <c r="P74" s="642">
        <f>($L74-($L74*$P$2))*$O74</f>
        <v>0</v>
      </c>
      <c r="Q74" s="157"/>
    </row>
    <row r="75" spans="1:45" s="242" customFormat="1" ht="30.6" customHeight="1" thickBot="1" x14ac:dyDescent="0.35">
      <c r="A75" s="200">
        <v>98173</v>
      </c>
      <c r="B75" s="227" t="s">
        <v>158</v>
      </c>
      <c r="C75" s="58">
        <v>12</v>
      </c>
      <c r="D75" s="76">
        <v>31.5</v>
      </c>
      <c r="E75" s="120"/>
      <c r="F75" s="215"/>
      <c r="G75" s="216">
        <f t="shared" si="11"/>
        <v>0</v>
      </c>
      <c r="H75" s="217">
        <f t="shared" si="12"/>
        <v>0</v>
      </c>
      <c r="I75" s="229">
        <v>98183</v>
      </c>
      <c r="J75" s="230" t="s">
        <v>159</v>
      </c>
      <c r="K75" s="231">
        <v>8</v>
      </c>
      <c r="L75" s="232">
        <v>62</v>
      </c>
      <c r="M75" s="233"/>
      <c r="N75" s="234"/>
      <c r="O75" s="155">
        <f>($K75*$M75)+$N75</f>
        <v>0</v>
      </c>
      <c r="P75" s="235">
        <f>($L75-($L75*$P$2))*$O75</f>
        <v>0</v>
      </c>
      <c r="Q75" s="236"/>
      <c r="R75" s="237"/>
      <c r="S75" s="237"/>
      <c r="T75" s="238"/>
      <c r="U75" s="238"/>
      <c r="V75" s="238"/>
      <c r="W75" s="238"/>
      <c r="X75" s="239"/>
      <c r="Y75" s="239"/>
      <c r="Z75" s="239"/>
      <c r="AA75" s="239"/>
      <c r="AB75" s="240"/>
      <c r="AC75" s="239"/>
      <c r="AD75" s="239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</row>
    <row r="76" spans="1:45" ht="30.6" hidden="1" customHeight="1" x14ac:dyDescent="0.3">
      <c r="A76" s="500">
        <v>98175</v>
      </c>
      <c r="B76" s="501" t="s">
        <v>160</v>
      </c>
      <c r="C76" s="502">
        <v>12</v>
      </c>
      <c r="D76" s="503">
        <v>31.5</v>
      </c>
      <c r="E76" s="663"/>
      <c r="F76" s="664"/>
      <c r="G76" s="505">
        <f t="shared" si="11"/>
        <v>0</v>
      </c>
      <c r="H76" s="506">
        <f t="shared" si="12"/>
        <v>0</v>
      </c>
      <c r="I76" s="1138">
        <f>($K76*$M76)+$N76</f>
        <v>0</v>
      </c>
      <c r="J76" s="1139"/>
      <c r="K76" s="1139"/>
      <c r="L76" s="1139"/>
      <c r="M76" s="1139"/>
      <c r="N76" s="1139"/>
      <c r="O76" s="1139"/>
      <c r="P76" s="1139"/>
      <c r="Q76" s="148"/>
      <c r="AB76" s="163"/>
    </row>
    <row r="77" spans="1:45" s="1" customFormat="1" ht="34.5" thickBot="1" x14ac:dyDescent="0.7">
      <c r="A77" s="983" t="s">
        <v>686</v>
      </c>
      <c r="B77" s="983"/>
      <c r="C77" s="983"/>
      <c r="D77" s="983"/>
      <c r="E77" s="983"/>
      <c r="F77" s="983"/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148"/>
      <c r="T77" s="2"/>
      <c r="U77" s="2"/>
      <c r="V77" s="2"/>
      <c r="W77" s="2"/>
      <c r="X77" s="3"/>
      <c r="Y77" s="3"/>
      <c r="Z77" s="3"/>
      <c r="AA77" s="3"/>
      <c r="AB77" s="3"/>
      <c r="AC77" s="3"/>
      <c r="AD77" s="3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s="43" customFormat="1" ht="28.5" x14ac:dyDescent="0.25">
      <c r="A78" s="181" t="s">
        <v>677</v>
      </c>
      <c r="B78" s="182" t="s">
        <v>35</v>
      </c>
      <c r="C78" s="183" t="s">
        <v>36</v>
      </c>
      <c r="D78" s="183" t="s">
        <v>757</v>
      </c>
      <c r="E78" s="183" t="s">
        <v>37</v>
      </c>
      <c r="F78" s="183" t="s">
        <v>38</v>
      </c>
      <c r="G78" s="183" t="s">
        <v>678</v>
      </c>
      <c r="H78" s="184" t="s">
        <v>679</v>
      </c>
      <c r="I78" s="181" t="s">
        <v>677</v>
      </c>
      <c r="J78" s="182" t="s">
        <v>35</v>
      </c>
      <c r="K78" s="183" t="s">
        <v>36</v>
      </c>
      <c r="L78" s="183" t="s">
        <v>757</v>
      </c>
      <c r="M78" s="183" t="s">
        <v>37</v>
      </c>
      <c r="N78" s="183" t="s">
        <v>38</v>
      </c>
      <c r="O78" s="183" t="s">
        <v>678</v>
      </c>
      <c r="P78" s="185" t="s">
        <v>679</v>
      </c>
      <c r="Q78" s="1"/>
      <c r="R78" s="1"/>
      <c r="S78" s="49"/>
      <c r="T78" s="28"/>
      <c r="U78" s="28"/>
      <c r="V78" s="29"/>
      <c r="W78" s="28"/>
      <c r="X78" s="3"/>
      <c r="Y78" s="3"/>
      <c r="Z78" s="3"/>
      <c r="AA78" s="3"/>
      <c r="AB78" s="3"/>
      <c r="AC78" s="3"/>
      <c r="AD78" s="3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"/>
      <c r="AS78" s="3"/>
    </row>
    <row r="79" spans="1:45" ht="18.95" customHeight="1" x14ac:dyDescent="0.3">
      <c r="A79" s="1054" t="s">
        <v>688</v>
      </c>
      <c r="B79" s="1055"/>
      <c r="C79" s="1055"/>
      <c r="D79" s="1055"/>
      <c r="E79" s="1055"/>
      <c r="F79" s="1055"/>
      <c r="G79" s="1055"/>
      <c r="H79" s="1055"/>
      <c r="I79" s="1055"/>
      <c r="J79" s="1055"/>
      <c r="K79" s="1055"/>
      <c r="L79" s="1055"/>
      <c r="M79" s="1055"/>
      <c r="N79" s="1055"/>
      <c r="O79" s="1055"/>
      <c r="P79" s="1056"/>
      <c r="Q79" s="148"/>
      <c r="AB79" s="163"/>
    </row>
    <row r="80" spans="1:45" s="4" customFormat="1" ht="30.6" customHeight="1" x14ac:dyDescent="0.3">
      <c r="A80" s="243">
        <v>99843</v>
      </c>
      <c r="B80" s="112" t="s">
        <v>161</v>
      </c>
      <c r="C80" s="51">
        <v>36</v>
      </c>
      <c r="D80" s="52">
        <v>6.5</v>
      </c>
      <c r="E80" s="53"/>
      <c r="F80" s="244">
        <v>18</v>
      </c>
      <c r="G80" s="54"/>
      <c r="H80" s="149">
        <f>($D80-($D80*$P$2))*$G80</f>
        <v>0</v>
      </c>
      <c r="I80" s="105">
        <v>99849</v>
      </c>
      <c r="J80" s="110" t="s">
        <v>162</v>
      </c>
      <c r="K80" s="106">
        <v>36</v>
      </c>
      <c r="L80" s="107">
        <v>6.75</v>
      </c>
      <c r="M80" s="53"/>
      <c r="N80" s="245"/>
      <c r="O80" s="54"/>
      <c r="P80" s="108">
        <f>($L80-($L80*$P$2))*$O80</f>
        <v>0</v>
      </c>
      <c r="Q80" s="148"/>
      <c r="R80" s="1"/>
      <c r="S80" s="1"/>
      <c r="T80" s="2"/>
      <c r="U80" s="2"/>
      <c r="V80" s="2"/>
      <c r="W80" s="2"/>
      <c r="X80" s="3"/>
      <c r="Y80" s="3"/>
      <c r="Z80" s="3"/>
      <c r="AA80" s="3"/>
      <c r="AB80" s="163"/>
      <c r="AC80" s="3"/>
      <c r="AD80" s="3"/>
    </row>
    <row r="81" spans="1:34" s="4" customFormat="1" ht="30.6" customHeight="1" x14ac:dyDescent="0.3">
      <c r="A81" s="85">
        <v>99845</v>
      </c>
      <c r="B81" s="113" t="s">
        <v>163</v>
      </c>
      <c r="C81" s="71">
        <v>36</v>
      </c>
      <c r="D81" s="65">
        <v>6.75</v>
      </c>
      <c r="E81" s="66"/>
      <c r="F81" s="168">
        <v>18</v>
      </c>
      <c r="G81" s="67"/>
      <c r="H81" s="68">
        <f>($D81-($D81*$P$2))*$G81</f>
        <v>0</v>
      </c>
      <c r="I81" s="62">
        <v>99847</v>
      </c>
      <c r="J81" s="114" t="s">
        <v>164</v>
      </c>
      <c r="K81" s="64">
        <v>36</v>
      </c>
      <c r="L81" s="72">
        <v>9.25</v>
      </c>
      <c r="M81" s="66"/>
      <c r="N81" s="159"/>
      <c r="O81" s="67"/>
      <c r="P81" s="115">
        <f>($L81-($L81*$P$2))*$O81</f>
        <v>0</v>
      </c>
      <c r="Q81" s="148"/>
      <c r="R81" s="1"/>
      <c r="S81" s="1"/>
      <c r="T81" s="2"/>
      <c r="U81" s="2"/>
      <c r="V81" s="2"/>
      <c r="W81" s="2"/>
      <c r="X81" s="3"/>
      <c r="Y81" s="3"/>
      <c r="Z81" s="3"/>
      <c r="AA81" s="3"/>
      <c r="AB81" s="163"/>
      <c r="AC81" s="3"/>
      <c r="AD81" s="3"/>
    </row>
    <row r="82" spans="1:34" s="4" customFormat="1" ht="30.6" customHeight="1" x14ac:dyDescent="0.3">
      <c r="A82" s="101">
        <v>99844</v>
      </c>
      <c r="B82" s="119" t="s">
        <v>165</v>
      </c>
      <c r="C82" s="103">
        <v>36</v>
      </c>
      <c r="D82" s="76">
        <v>6.75</v>
      </c>
      <c r="E82" s="60"/>
      <c r="F82" s="194">
        <v>18</v>
      </c>
      <c r="G82" s="54"/>
      <c r="H82" s="55">
        <f>($D82-($D82*$P$2))*$G82</f>
        <v>0</v>
      </c>
      <c r="I82" s="101">
        <v>99850</v>
      </c>
      <c r="J82" s="119" t="s">
        <v>166</v>
      </c>
      <c r="K82" s="103">
        <v>36</v>
      </c>
      <c r="L82" s="59">
        <v>13.5</v>
      </c>
      <c r="M82" s="60"/>
      <c r="N82" s="194"/>
      <c r="O82" s="54"/>
      <c r="P82" s="108">
        <f>($L82-($L82*$P$2))*$O82</f>
        <v>0</v>
      </c>
      <c r="Q82" s="148"/>
      <c r="R82" s="1"/>
      <c r="S82" s="1"/>
      <c r="T82" s="2"/>
      <c r="U82" s="2"/>
      <c r="V82" s="2"/>
      <c r="W82" s="2"/>
      <c r="X82" s="3"/>
      <c r="Y82" s="3"/>
      <c r="Z82" s="3"/>
      <c r="AA82" s="3"/>
      <c r="AB82" s="163"/>
      <c r="AC82" s="3"/>
      <c r="AD82" s="3"/>
    </row>
    <row r="83" spans="1:34" s="4" customFormat="1" ht="30.6" customHeight="1" x14ac:dyDescent="0.3">
      <c r="A83" s="86">
        <v>99846</v>
      </c>
      <c r="B83" s="114" t="s">
        <v>167</v>
      </c>
      <c r="C83" s="64">
        <v>36</v>
      </c>
      <c r="D83" s="65">
        <v>6.75</v>
      </c>
      <c r="E83" s="66"/>
      <c r="F83" s="159">
        <v>18</v>
      </c>
      <c r="G83" s="67"/>
      <c r="H83" s="68">
        <f>($D83-($D83*$P$2))*$G83</f>
        <v>0</v>
      </c>
      <c r="I83" s="69">
        <v>99861</v>
      </c>
      <c r="J83" s="113" t="s">
        <v>168</v>
      </c>
      <c r="K83" s="71">
        <v>36</v>
      </c>
      <c r="L83" s="72">
        <v>32.5</v>
      </c>
      <c r="M83" s="66"/>
      <c r="N83" s="168"/>
      <c r="O83" s="67"/>
      <c r="P83" s="115">
        <f>($L83-($L83*$P$2))*$O83</f>
        <v>0</v>
      </c>
      <c r="Q83" s="148"/>
      <c r="R83" s="1"/>
      <c r="S83" s="1"/>
      <c r="T83" s="2"/>
      <c r="U83" s="2"/>
      <c r="V83" s="2"/>
      <c r="W83" s="2"/>
      <c r="X83" s="3"/>
      <c r="Y83" s="3"/>
      <c r="Z83" s="3"/>
      <c r="AA83" s="3"/>
      <c r="AB83" s="163"/>
      <c r="AC83" s="246"/>
      <c r="AD83" s="247"/>
      <c r="AE83" s="248"/>
      <c r="AF83" s="249"/>
      <c r="AG83" s="178"/>
    </row>
    <row r="84" spans="1:34" s="4" customFormat="1" ht="18.75" x14ac:dyDescent="0.3">
      <c r="A84" s="1054" t="s">
        <v>689</v>
      </c>
      <c r="B84" s="1055"/>
      <c r="C84" s="1055"/>
      <c r="D84" s="1055"/>
      <c r="E84" s="1055"/>
      <c r="F84" s="1055"/>
      <c r="G84" s="1055"/>
      <c r="H84" s="1055"/>
      <c r="I84" s="1055"/>
      <c r="J84" s="1055"/>
      <c r="K84" s="1055"/>
      <c r="L84" s="1055"/>
      <c r="M84" s="1055"/>
      <c r="N84" s="1055"/>
      <c r="O84" s="1055"/>
      <c r="P84" s="1056"/>
      <c r="Q84" s="148"/>
      <c r="R84" s="1"/>
      <c r="S84" s="1"/>
      <c r="T84" s="2"/>
      <c r="U84" s="2"/>
      <c r="V84" s="2"/>
      <c r="W84" s="2"/>
      <c r="X84" s="3"/>
      <c r="Y84" s="3"/>
      <c r="Z84" s="3"/>
      <c r="AA84" s="3"/>
      <c r="AB84" s="163"/>
      <c r="AC84" s="3"/>
      <c r="AD84" s="3"/>
      <c r="AH84" s="179"/>
    </row>
    <row r="85" spans="1:34" s="4" customFormat="1" ht="30.6" customHeight="1" x14ac:dyDescent="0.3">
      <c r="A85" s="101">
        <v>99848</v>
      </c>
      <c r="B85" s="119" t="s">
        <v>169</v>
      </c>
      <c r="C85" s="103">
        <v>36</v>
      </c>
      <c r="D85" s="76">
        <v>10.5</v>
      </c>
      <c r="E85" s="60"/>
      <c r="F85" s="194">
        <v>18</v>
      </c>
      <c r="G85" s="54"/>
      <c r="H85" s="55">
        <f t="shared" ref="H85:H91" si="13">($D85-($D85*$P$2))*$G85</f>
        <v>0</v>
      </c>
      <c r="I85" s="101">
        <v>99866</v>
      </c>
      <c r="J85" s="119" t="s">
        <v>170</v>
      </c>
      <c r="K85" s="103">
        <v>12</v>
      </c>
      <c r="L85" s="59">
        <v>38.5</v>
      </c>
      <c r="M85" s="60"/>
      <c r="N85" s="193"/>
      <c r="O85" s="54"/>
      <c r="P85" s="108">
        <f t="shared" ref="P85:P91" si="14">($L85-($L85*$P$2))*$O85</f>
        <v>0</v>
      </c>
      <c r="Q85" s="148"/>
      <c r="R85" s="1"/>
      <c r="S85" s="1"/>
      <c r="T85" s="2"/>
      <c r="U85" s="2"/>
      <c r="V85" s="2"/>
      <c r="W85" s="2"/>
      <c r="X85" s="3"/>
      <c r="Y85" s="3"/>
      <c r="Z85" s="3"/>
      <c r="AA85" s="3"/>
      <c r="AB85" s="163"/>
      <c r="AC85" s="3"/>
      <c r="AD85" s="3"/>
    </row>
    <row r="86" spans="1:34" s="4" customFormat="1" ht="30.6" customHeight="1" x14ac:dyDescent="0.3">
      <c r="A86" s="69">
        <v>99851</v>
      </c>
      <c r="B86" s="113" t="s">
        <v>171</v>
      </c>
      <c r="C86" s="71">
        <v>36</v>
      </c>
      <c r="D86" s="65">
        <v>16.25</v>
      </c>
      <c r="E86" s="66"/>
      <c r="F86" s="168">
        <v>18</v>
      </c>
      <c r="G86" s="67"/>
      <c r="H86" s="68">
        <f t="shared" si="13"/>
        <v>0</v>
      </c>
      <c r="I86" s="69">
        <v>99867</v>
      </c>
      <c r="J86" s="113" t="s">
        <v>172</v>
      </c>
      <c r="K86" s="71">
        <v>12</v>
      </c>
      <c r="L86" s="72">
        <v>43</v>
      </c>
      <c r="M86" s="66"/>
      <c r="N86" s="159"/>
      <c r="O86" s="67"/>
      <c r="P86" s="115">
        <f t="shared" si="14"/>
        <v>0</v>
      </c>
      <c r="Q86" s="148"/>
      <c r="R86" s="1"/>
      <c r="S86" s="1"/>
      <c r="T86" s="2"/>
      <c r="U86" s="2"/>
      <c r="V86" s="2"/>
      <c r="W86" s="2"/>
      <c r="X86" s="3"/>
      <c r="Y86" s="3"/>
      <c r="Z86" s="3"/>
      <c r="AA86" s="3"/>
      <c r="AB86" s="163"/>
      <c r="AC86" s="3"/>
      <c r="AD86" s="3"/>
    </row>
    <row r="87" spans="1:34" s="4" customFormat="1" ht="30.6" customHeight="1" x14ac:dyDescent="0.3">
      <c r="A87" s="200">
        <v>99852</v>
      </c>
      <c r="B87" s="201" t="s">
        <v>173</v>
      </c>
      <c r="C87" s="58">
        <v>36</v>
      </c>
      <c r="D87" s="76">
        <v>19.75</v>
      </c>
      <c r="E87" s="60"/>
      <c r="F87" s="193">
        <v>18</v>
      </c>
      <c r="G87" s="54"/>
      <c r="H87" s="55">
        <f t="shared" si="13"/>
        <v>0</v>
      </c>
      <c r="I87" s="101">
        <v>99869</v>
      </c>
      <c r="J87" s="119" t="s">
        <v>174</v>
      </c>
      <c r="K87" s="103">
        <v>12</v>
      </c>
      <c r="L87" s="59">
        <v>45.25</v>
      </c>
      <c r="M87" s="142"/>
      <c r="N87" s="250"/>
      <c r="O87" s="54"/>
      <c r="P87" s="108">
        <f t="shared" si="14"/>
        <v>0</v>
      </c>
      <c r="Q87" s="148"/>
      <c r="R87" s="1"/>
      <c r="S87" s="1"/>
      <c r="T87" s="2"/>
      <c r="U87" s="2"/>
      <c r="V87" s="2"/>
      <c r="W87" s="2"/>
      <c r="X87" s="3"/>
      <c r="Y87" s="3"/>
      <c r="Z87" s="3"/>
      <c r="AA87" s="3"/>
      <c r="AB87" s="163"/>
      <c r="AC87" s="3"/>
      <c r="AD87" s="3"/>
    </row>
    <row r="88" spans="1:34" s="4" customFormat="1" ht="30.6" customHeight="1" x14ac:dyDescent="0.3">
      <c r="A88" s="86">
        <v>99853</v>
      </c>
      <c r="B88" s="114" t="s">
        <v>175</v>
      </c>
      <c r="C88" s="64">
        <v>15</v>
      </c>
      <c r="D88" s="65">
        <v>21</v>
      </c>
      <c r="E88" s="66"/>
      <c r="F88" s="159">
        <v>18</v>
      </c>
      <c r="G88" s="67"/>
      <c r="H88" s="68">
        <f t="shared" si="13"/>
        <v>0</v>
      </c>
      <c r="I88" s="69">
        <v>99871</v>
      </c>
      <c r="J88" s="113" t="s">
        <v>176</v>
      </c>
      <c r="K88" s="71">
        <v>16</v>
      </c>
      <c r="L88" s="72">
        <v>46.5</v>
      </c>
      <c r="M88" s="118"/>
      <c r="N88" s="225"/>
      <c r="O88" s="67"/>
      <c r="P88" s="115">
        <f t="shared" si="14"/>
        <v>0</v>
      </c>
      <c r="Q88" s="148"/>
      <c r="R88" s="1"/>
      <c r="S88" s="1"/>
      <c r="T88" s="2"/>
      <c r="U88" s="2"/>
      <c r="V88" s="2"/>
      <c r="W88" s="2"/>
      <c r="X88" s="3"/>
      <c r="Y88" s="3"/>
      <c r="Z88" s="3"/>
      <c r="AA88" s="3"/>
      <c r="AB88" s="163"/>
      <c r="AC88" s="3"/>
      <c r="AD88" s="3"/>
    </row>
    <row r="89" spans="1:34" s="4" customFormat="1" ht="30.6" customHeight="1" x14ac:dyDescent="0.3">
      <c r="A89" s="101">
        <v>99855</v>
      </c>
      <c r="B89" s="119" t="s">
        <v>177</v>
      </c>
      <c r="C89" s="103">
        <v>24</v>
      </c>
      <c r="D89" s="76">
        <v>23.25</v>
      </c>
      <c r="E89" s="142"/>
      <c r="F89" s="250"/>
      <c r="G89" s="54"/>
      <c r="H89" s="55">
        <f t="shared" si="13"/>
        <v>0</v>
      </c>
      <c r="I89" s="101">
        <v>98001</v>
      </c>
      <c r="J89" s="119" t="s">
        <v>178</v>
      </c>
      <c r="K89" s="103">
        <v>12</v>
      </c>
      <c r="L89" s="59">
        <v>59.25</v>
      </c>
      <c r="M89" s="142"/>
      <c r="N89" s="250"/>
      <c r="O89" s="54"/>
      <c r="P89" s="108">
        <f t="shared" si="14"/>
        <v>0</v>
      </c>
      <c r="Q89" s="148"/>
      <c r="R89" s="1"/>
      <c r="S89" s="1"/>
      <c r="T89" s="2"/>
      <c r="U89" s="2"/>
      <c r="V89" s="2"/>
      <c r="W89" s="2"/>
      <c r="X89" s="3"/>
      <c r="Y89" s="3"/>
      <c r="Z89" s="3"/>
      <c r="AA89" s="3"/>
      <c r="AB89" s="163"/>
      <c r="AC89" s="3"/>
      <c r="AD89" s="3"/>
    </row>
    <row r="90" spans="1:34" s="4" customFormat="1" ht="30.6" customHeight="1" x14ac:dyDescent="0.3">
      <c r="A90" s="514">
        <v>99857</v>
      </c>
      <c r="B90" s="549" t="s">
        <v>179</v>
      </c>
      <c r="C90" s="510">
        <v>12</v>
      </c>
      <c r="D90" s="503">
        <v>30.25</v>
      </c>
      <c r="E90" s="547"/>
      <c r="F90" s="686"/>
      <c r="G90" s="505"/>
      <c r="H90" s="506">
        <f t="shared" si="13"/>
        <v>0</v>
      </c>
      <c r="I90" s="86">
        <v>99875</v>
      </c>
      <c r="J90" s="114" t="s">
        <v>180</v>
      </c>
      <c r="K90" s="64">
        <v>8</v>
      </c>
      <c r="L90" s="72">
        <v>62.75</v>
      </c>
      <c r="M90" s="66"/>
      <c r="N90" s="159"/>
      <c r="O90" s="67"/>
      <c r="P90" s="115">
        <f t="shared" si="14"/>
        <v>0</v>
      </c>
      <c r="Q90" s="148"/>
      <c r="R90" s="1"/>
      <c r="S90" s="1"/>
      <c r="T90" s="2"/>
      <c r="U90" s="2"/>
      <c r="V90" s="2"/>
      <c r="W90" s="2"/>
      <c r="X90" s="3"/>
      <c r="Y90" s="3"/>
      <c r="Z90" s="3"/>
      <c r="AA90" s="3"/>
      <c r="AB90" s="163"/>
      <c r="AC90" s="3"/>
      <c r="AD90" s="3"/>
    </row>
    <row r="91" spans="1:34" s="4" customFormat="1" ht="30.6" customHeight="1" x14ac:dyDescent="0.3">
      <c r="A91" s="202">
        <v>99864</v>
      </c>
      <c r="B91" s="119" t="s">
        <v>181</v>
      </c>
      <c r="C91" s="103">
        <v>12</v>
      </c>
      <c r="D91" s="76">
        <v>37.25</v>
      </c>
      <c r="E91" s="60"/>
      <c r="F91" s="194"/>
      <c r="G91" s="54"/>
      <c r="H91" s="55">
        <f t="shared" si="13"/>
        <v>0</v>
      </c>
      <c r="I91" s="101">
        <v>99877</v>
      </c>
      <c r="J91" s="119" t="s">
        <v>182</v>
      </c>
      <c r="K91" s="103">
        <v>6</v>
      </c>
      <c r="L91" s="59">
        <v>69.75</v>
      </c>
      <c r="M91" s="142"/>
      <c r="N91" s="250"/>
      <c r="O91" s="54"/>
      <c r="P91" s="108">
        <f t="shared" si="14"/>
        <v>0</v>
      </c>
      <c r="Q91" s="148"/>
      <c r="R91" s="1"/>
      <c r="S91" s="1"/>
      <c r="T91" s="2"/>
      <c r="U91" s="2"/>
      <c r="V91" s="2"/>
      <c r="W91" s="2"/>
      <c r="X91" s="3"/>
      <c r="Y91" s="3"/>
      <c r="Z91" s="3"/>
      <c r="AA91" s="3"/>
      <c r="AB91" s="163"/>
      <c r="AC91" s="3"/>
      <c r="AD91" s="3"/>
    </row>
    <row r="92" spans="1:34" s="4" customFormat="1" ht="18.75" x14ac:dyDescent="0.3">
      <c r="A92" s="1054" t="s">
        <v>690</v>
      </c>
      <c r="B92" s="1055"/>
      <c r="C92" s="1055"/>
      <c r="D92" s="1055"/>
      <c r="E92" s="1055"/>
      <c r="F92" s="1055"/>
      <c r="G92" s="1055"/>
      <c r="H92" s="1055"/>
      <c r="I92" s="1055"/>
      <c r="J92" s="1055"/>
      <c r="K92" s="1055"/>
      <c r="L92" s="1055"/>
      <c r="M92" s="1055"/>
      <c r="N92" s="1055"/>
      <c r="O92" s="1055"/>
      <c r="P92" s="1056"/>
      <c r="Q92" s="148"/>
      <c r="R92" s="1"/>
      <c r="S92" s="1"/>
      <c r="T92" s="2"/>
      <c r="U92" s="2"/>
      <c r="V92" s="2"/>
      <c r="W92" s="2"/>
      <c r="X92" s="3"/>
      <c r="Y92" s="3"/>
      <c r="Z92" s="3"/>
      <c r="AA92" s="3"/>
      <c r="AB92" s="163"/>
      <c r="AC92" s="3"/>
      <c r="AD92" s="3"/>
    </row>
    <row r="93" spans="1:34" s="4" customFormat="1" ht="30.6" customHeight="1" x14ac:dyDescent="0.3">
      <c r="A93" s="202">
        <v>99854</v>
      </c>
      <c r="B93" s="119" t="s">
        <v>183</v>
      </c>
      <c r="C93" s="103">
        <v>24</v>
      </c>
      <c r="D93" s="76">
        <v>22</v>
      </c>
      <c r="E93" s="142"/>
      <c r="F93" s="250">
        <v>12</v>
      </c>
      <c r="G93" s="54"/>
      <c r="H93" s="55">
        <f t="shared" ref="H93:H99" si="15">($D93-($D93*$P$2))*$G93</f>
        <v>0</v>
      </c>
      <c r="I93" s="202">
        <v>99865</v>
      </c>
      <c r="J93" s="119" t="s">
        <v>184</v>
      </c>
      <c r="K93" s="103">
        <v>12</v>
      </c>
      <c r="L93" s="59">
        <v>38.25</v>
      </c>
      <c r="M93" s="142"/>
      <c r="N93" s="250"/>
      <c r="O93" s="54"/>
      <c r="P93" s="108">
        <f>($L93-($L93*$P$2))*$O93</f>
        <v>0</v>
      </c>
      <c r="Q93" s="148"/>
      <c r="R93" s="1"/>
      <c r="S93" s="1"/>
      <c r="T93" s="2"/>
      <c r="U93" s="2"/>
      <c r="V93" s="2"/>
      <c r="W93" s="2"/>
      <c r="X93" s="3"/>
      <c r="Y93" s="3"/>
      <c r="Z93" s="3"/>
      <c r="AA93" s="3"/>
      <c r="AB93" s="3"/>
      <c r="AC93" s="3"/>
      <c r="AD93" s="3"/>
    </row>
    <row r="94" spans="1:34" s="4" customFormat="1" ht="30.6" customHeight="1" x14ac:dyDescent="0.3">
      <c r="A94" s="85">
        <v>99858</v>
      </c>
      <c r="B94" s="113" t="s">
        <v>185</v>
      </c>
      <c r="C94" s="71">
        <v>12</v>
      </c>
      <c r="D94" s="65">
        <v>31.5</v>
      </c>
      <c r="E94" s="140"/>
      <c r="F94" s="251"/>
      <c r="G94" s="67"/>
      <c r="H94" s="68">
        <f t="shared" si="15"/>
        <v>0</v>
      </c>
      <c r="I94" s="69">
        <v>99878</v>
      </c>
      <c r="J94" s="113" t="s">
        <v>186</v>
      </c>
      <c r="K94" s="71">
        <v>12</v>
      </c>
      <c r="L94" s="72">
        <v>39.5</v>
      </c>
      <c r="M94" s="140"/>
      <c r="N94" s="251"/>
      <c r="O94" s="67"/>
      <c r="P94" s="115">
        <f>($L94-($L94*$P$2))*$O94</f>
        <v>0</v>
      </c>
      <c r="Q94" s="148"/>
      <c r="R94" s="1"/>
      <c r="S94" s="1"/>
      <c r="T94" s="2"/>
      <c r="U94" s="2"/>
      <c r="V94" s="2"/>
      <c r="W94" s="2"/>
      <c r="X94" s="3"/>
      <c r="Y94" s="3"/>
      <c r="Z94" s="3"/>
      <c r="AA94" s="3"/>
      <c r="AB94" s="3"/>
      <c r="AC94" s="3"/>
      <c r="AD94" s="3"/>
    </row>
    <row r="95" spans="1:34" s="4" customFormat="1" ht="18.75" x14ac:dyDescent="0.3">
      <c r="A95" s="1054" t="s">
        <v>801</v>
      </c>
      <c r="B95" s="1055"/>
      <c r="C95" s="1055"/>
      <c r="D95" s="1055"/>
      <c r="E95" s="1055"/>
      <c r="F95" s="1055"/>
      <c r="G95" s="1055"/>
      <c r="H95" s="1055"/>
      <c r="I95" s="1055"/>
      <c r="J95" s="1055"/>
      <c r="K95" s="1055"/>
      <c r="L95" s="1055"/>
      <c r="M95" s="1055"/>
      <c r="N95" s="1055"/>
      <c r="O95" s="1055"/>
      <c r="P95" s="1056"/>
      <c r="Q95" s="148"/>
      <c r="R95" s="1"/>
      <c r="S95" s="1"/>
      <c r="T95" s="2"/>
      <c r="U95" s="2"/>
      <c r="V95" s="2"/>
      <c r="W95" s="2"/>
      <c r="X95" s="3"/>
      <c r="Y95" s="3"/>
      <c r="Z95" s="3"/>
      <c r="AA95" s="3"/>
      <c r="AB95" s="163"/>
      <c r="AC95" s="3"/>
      <c r="AD95" s="3"/>
    </row>
    <row r="96" spans="1:34" s="4" customFormat="1" ht="30.6" customHeight="1" x14ac:dyDescent="0.3">
      <c r="A96" s="101">
        <v>99859</v>
      </c>
      <c r="B96" s="119" t="s">
        <v>187</v>
      </c>
      <c r="C96" s="103">
        <v>12</v>
      </c>
      <c r="D96" s="76">
        <v>31.5</v>
      </c>
      <c r="E96" s="142"/>
      <c r="F96" s="250"/>
      <c r="G96" s="54"/>
      <c r="H96" s="55">
        <f t="shared" si="15"/>
        <v>0</v>
      </c>
      <c r="I96" s="77">
        <v>99868</v>
      </c>
      <c r="J96" s="169" t="s">
        <v>188</v>
      </c>
      <c r="K96" s="79">
        <v>12</v>
      </c>
      <c r="L96" s="80">
        <v>45.25</v>
      </c>
      <c r="M96" s="252"/>
      <c r="N96" s="253"/>
      <c r="O96" s="165"/>
      <c r="P96" s="167">
        <f>($L96-($L96*$P$2))*$O96</f>
        <v>0</v>
      </c>
      <c r="Q96" s="148"/>
      <c r="R96" s="1"/>
      <c r="S96" s="1"/>
      <c r="T96" s="2"/>
      <c r="U96" s="2"/>
      <c r="V96" s="2"/>
      <c r="W96" s="2"/>
      <c r="X96" s="3"/>
      <c r="Y96" s="3"/>
      <c r="Z96" s="3"/>
      <c r="AA96" s="3"/>
      <c r="AB96" s="163"/>
      <c r="AC96" s="3"/>
      <c r="AD96" s="3"/>
    </row>
    <row r="97" spans="1:36" s="4" customFormat="1" ht="30.6" customHeight="1" x14ac:dyDescent="0.3">
      <c r="A97" s="69">
        <v>99860</v>
      </c>
      <c r="B97" s="113" t="s">
        <v>189</v>
      </c>
      <c r="C97" s="71">
        <v>12</v>
      </c>
      <c r="D97" s="65">
        <v>31.5</v>
      </c>
      <c r="E97" s="140"/>
      <c r="F97" s="251"/>
      <c r="G97" s="73"/>
      <c r="H97" s="162">
        <f t="shared" si="15"/>
        <v>0</v>
      </c>
      <c r="I97" s="514">
        <v>99870</v>
      </c>
      <c r="J97" s="549" t="s">
        <v>190</v>
      </c>
      <c r="K97" s="510">
        <v>12</v>
      </c>
      <c r="L97" s="512">
        <v>46.5</v>
      </c>
      <c r="M97" s="547"/>
      <c r="N97" s="686"/>
      <c r="O97" s="505"/>
      <c r="P97" s="513">
        <f>($L97-($L97*$P$2))*$O97</f>
        <v>0</v>
      </c>
      <c r="Q97" s="148"/>
      <c r="R97" s="1"/>
      <c r="S97" s="1"/>
      <c r="T97" s="2"/>
      <c r="U97" s="2"/>
      <c r="V97" s="2"/>
      <c r="W97" s="2"/>
      <c r="X97" s="3"/>
      <c r="Y97" s="3"/>
      <c r="Z97" s="3"/>
      <c r="AA97" s="3"/>
      <c r="AB97" s="163"/>
      <c r="AC97" s="3"/>
      <c r="AD97" s="3"/>
      <c r="AI97" s="179"/>
      <c r="AJ97" s="180"/>
    </row>
    <row r="98" spans="1:36" s="4" customFormat="1" ht="30.6" customHeight="1" x14ac:dyDescent="0.3">
      <c r="A98" s="101">
        <v>99862</v>
      </c>
      <c r="B98" s="119" t="s">
        <v>191</v>
      </c>
      <c r="C98" s="103">
        <v>12</v>
      </c>
      <c r="D98" s="76">
        <v>38.25</v>
      </c>
      <c r="E98" s="142"/>
      <c r="F98" s="250"/>
      <c r="G98" s="216"/>
      <c r="H98" s="61">
        <f t="shared" si="15"/>
        <v>0</v>
      </c>
      <c r="I98" s="254">
        <v>99872</v>
      </c>
      <c r="J98" s="169" t="s">
        <v>192</v>
      </c>
      <c r="K98" s="79">
        <v>8</v>
      </c>
      <c r="L98" s="80">
        <v>51</v>
      </c>
      <c r="M98" s="252"/>
      <c r="N98" s="253"/>
      <c r="O98" s="165"/>
      <c r="P98" s="167">
        <f>($L98-($L98*$P$2))*$O98</f>
        <v>0</v>
      </c>
      <c r="Q98" s="148"/>
      <c r="R98" s="1"/>
      <c r="S98" s="1"/>
      <c r="T98" s="2"/>
      <c r="U98" s="2"/>
      <c r="V98" s="2"/>
      <c r="W98" s="2"/>
      <c r="X98" s="3"/>
      <c r="Y98" s="3"/>
      <c r="Z98" s="3"/>
      <c r="AA98" s="3"/>
      <c r="AB98" s="163"/>
      <c r="AC98" s="3"/>
      <c r="AD98" s="3"/>
    </row>
    <row r="99" spans="1:36" s="4" customFormat="1" ht="30.6" hidden="1" customHeight="1" x14ac:dyDescent="0.3">
      <c r="A99" s="514">
        <v>99863</v>
      </c>
      <c r="B99" s="549" t="s">
        <v>193</v>
      </c>
      <c r="C99" s="510">
        <v>12</v>
      </c>
      <c r="D99" s="503">
        <v>38.25</v>
      </c>
      <c r="E99" s="547"/>
      <c r="F99" s="686"/>
      <c r="G99" s="505">
        <f t="shared" ref="G99" si="16">($C99*$E99)+$F99</f>
        <v>0</v>
      </c>
      <c r="H99" s="506">
        <f t="shared" si="15"/>
        <v>0</v>
      </c>
      <c r="I99" s="1138">
        <f>($K99*$M99)+$N99</f>
        <v>0</v>
      </c>
      <c r="J99" s="1139"/>
      <c r="K99" s="1139"/>
      <c r="L99" s="1139"/>
      <c r="M99" s="1139"/>
      <c r="N99" s="1139"/>
      <c r="O99" s="1139"/>
      <c r="P99" s="1139"/>
      <c r="Q99" s="148"/>
      <c r="R99" s="1"/>
      <c r="S99" s="1"/>
      <c r="T99" s="2"/>
      <c r="U99" s="2"/>
      <c r="V99" s="2"/>
      <c r="W99" s="2"/>
      <c r="X99" s="3"/>
      <c r="Y99" s="3"/>
      <c r="Z99" s="3"/>
      <c r="AA99" s="3"/>
      <c r="AB99" s="163"/>
      <c r="AC99" s="3"/>
      <c r="AD99" s="3"/>
    </row>
    <row r="100" spans="1:36" s="4" customFormat="1" ht="18.75" x14ac:dyDescent="0.3">
      <c r="A100" s="1054" t="s">
        <v>88</v>
      </c>
      <c r="B100" s="1055"/>
      <c r="C100" s="1055"/>
      <c r="D100" s="1055"/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6"/>
      <c r="Q100" s="148"/>
      <c r="R100" s="1"/>
      <c r="S100" s="1"/>
      <c r="T100" s="2"/>
      <c r="U100" s="2"/>
      <c r="V100" s="2"/>
      <c r="W100" s="2"/>
      <c r="X100" s="3"/>
      <c r="Y100" s="3"/>
      <c r="Z100" s="3"/>
      <c r="AA100" s="3"/>
      <c r="AB100" s="163"/>
      <c r="AC100" s="223"/>
      <c r="AD100" s="255"/>
      <c r="AE100" s="248"/>
      <c r="AF100" s="256"/>
      <c r="AG100" s="257"/>
    </row>
    <row r="101" spans="1:36" s="4" customFormat="1" ht="30.6" customHeight="1" x14ac:dyDescent="0.3">
      <c r="A101" s="618" t="s">
        <v>194</v>
      </c>
      <c r="B101" s="552" t="s">
        <v>195</v>
      </c>
      <c r="C101" s="553">
        <v>60</v>
      </c>
      <c r="D101" s="554">
        <v>7</v>
      </c>
      <c r="E101" s="555"/>
      <c r="F101" s="556"/>
      <c r="G101" s="557">
        <f t="shared" ref="G101:G116" si="17">($C101*$E101)+$F101</f>
        <v>0</v>
      </c>
      <c r="H101" s="558">
        <f t="shared" ref="H101:H116" si="18">($D101-($D101*$P$2))*$G101</f>
        <v>0</v>
      </c>
      <c r="I101" s="166" t="s">
        <v>196</v>
      </c>
      <c r="J101" s="92" t="s">
        <v>197</v>
      </c>
      <c r="K101" s="93">
        <v>8</v>
      </c>
      <c r="L101" s="90">
        <v>38.5</v>
      </c>
      <c r="M101" s="252"/>
      <c r="N101" s="258"/>
      <c r="O101" s="82"/>
      <c r="P101" s="83">
        <f t="shared" ref="P101:P116" si="19">($L101-($L101*$P$2))*$O101</f>
        <v>0</v>
      </c>
      <c r="Q101" s="148"/>
      <c r="R101" s="1"/>
      <c r="S101" s="1"/>
      <c r="T101" s="2"/>
      <c r="U101" s="2"/>
      <c r="V101" s="2"/>
      <c r="W101" s="2"/>
      <c r="X101" s="3"/>
      <c r="Y101" s="3"/>
      <c r="Z101" s="3"/>
      <c r="AA101" s="3"/>
      <c r="AB101" s="163"/>
      <c r="AC101" s="3"/>
      <c r="AD101" s="3"/>
      <c r="AH101" s="259"/>
    </row>
    <row r="102" spans="1:36" s="4" customFormat="1" ht="30.6" customHeight="1" x14ac:dyDescent="0.3">
      <c r="A102" s="622" t="s">
        <v>198</v>
      </c>
      <c r="B102" s="560" t="s">
        <v>199</v>
      </c>
      <c r="C102" s="561">
        <v>60</v>
      </c>
      <c r="D102" s="562">
        <v>7</v>
      </c>
      <c r="E102" s="563"/>
      <c r="F102" s="564"/>
      <c r="G102" s="565">
        <f t="shared" si="17"/>
        <v>0</v>
      </c>
      <c r="H102" s="566">
        <f t="shared" si="18"/>
        <v>0</v>
      </c>
      <c r="I102" s="137" t="s">
        <v>200</v>
      </c>
      <c r="J102" s="113" t="s">
        <v>201</v>
      </c>
      <c r="K102" s="71">
        <v>12</v>
      </c>
      <c r="L102" s="65">
        <v>38.5</v>
      </c>
      <c r="M102" s="140"/>
      <c r="N102" s="251"/>
      <c r="O102" s="67"/>
      <c r="P102" s="115">
        <f t="shared" si="19"/>
        <v>0</v>
      </c>
      <c r="Q102" s="148"/>
      <c r="R102" s="1"/>
      <c r="S102" s="1"/>
      <c r="T102" s="2"/>
      <c r="U102" s="2"/>
      <c r="V102" s="2"/>
      <c r="W102" s="2"/>
      <c r="X102" s="3"/>
      <c r="Y102" s="3"/>
      <c r="Z102" s="3"/>
      <c r="AA102" s="3"/>
      <c r="AB102" s="163"/>
      <c r="AC102" s="3"/>
      <c r="AD102" s="3"/>
    </row>
    <row r="103" spans="1:36" s="4" customFormat="1" ht="30.6" customHeight="1" x14ac:dyDescent="0.3">
      <c r="A103" s="579" t="s">
        <v>202</v>
      </c>
      <c r="B103" s="585" t="s">
        <v>203</v>
      </c>
      <c r="C103" s="586">
        <v>60</v>
      </c>
      <c r="D103" s="570">
        <v>7</v>
      </c>
      <c r="E103" s="571"/>
      <c r="F103" s="587"/>
      <c r="G103" s="573">
        <f t="shared" si="17"/>
        <v>0</v>
      </c>
      <c r="H103" s="574">
        <f t="shared" si="18"/>
        <v>0</v>
      </c>
      <c r="I103" s="166" t="s">
        <v>204</v>
      </c>
      <c r="J103" s="169" t="s">
        <v>205</v>
      </c>
      <c r="K103" s="79">
        <v>12</v>
      </c>
      <c r="L103" s="90">
        <v>38.5</v>
      </c>
      <c r="M103" s="252"/>
      <c r="N103" s="253"/>
      <c r="O103" s="165"/>
      <c r="P103" s="167">
        <f t="shared" si="19"/>
        <v>0</v>
      </c>
      <c r="Q103" s="148"/>
      <c r="R103" s="1"/>
      <c r="S103" s="1"/>
      <c r="T103" s="2"/>
      <c r="U103" s="2"/>
      <c r="V103" s="2"/>
      <c r="W103" s="2"/>
      <c r="X103" s="3"/>
      <c r="Y103" s="3"/>
      <c r="Z103" s="3"/>
      <c r="AA103" s="3"/>
      <c r="AB103" s="163"/>
      <c r="AC103" s="223"/>
      <c r="AD103" s="255"/>
      <c r="AE103" s="248"/>
      <c r="AF103" s="256"/>
      <c r="AG103" s="257"/>
    </row>
    <row r="104" spans="1:36" s="4" customFormat="1" ht="30.6" hidden="1" customHeight="1" x14ac:dyDescent="0.3">
      <c r="A104" s="622" t="s">
        <v>206</v>
      </c>
      <c r="B104" s="687" t="s">
        <v>207</v>
      </c>
      <c r="C104" s="577">
        <v>48</v>
      </c>
      <c r="D104" s="562">
        <v>12.3</v>
      </c>
      <c r="E104" s="563"/>
      <c r="F104" s="578"/>
      <c r="G104" s="565">
        <f t="shared" si="17"/>
        <v>0</v>
      </c>
      <c r="H104" s="566">
        <f t="shared" si="18"/>
        <v>0</v>
      </c>
      <c r="I104" s="543" t="s">
        <v>208</v>
      </c>
      <c r="J104" s="549" t="s">
        <v>209</v>
      </c>
      <c r="K104" s="510">
        <v>12</v>
      </c>
      <c r="L104" s="503">
        <v>39.5</v>
      </c>
      <c r="M104" s="547"/>
      <c r="N104" s="686"/>
      <c r="O104" s="505"/>
      <c r="P104" s="513">
        <f t="shared" si="19"/>
        <v>0</v>
      </c>
      <c r="Q104" s="148"/>
      <c r="R104" s="1"/>
      <c r="S104" s="1"/>
      <c r="T104" s="2"/>
      <c r="U104" s="2"/>
      <c r="V104" s="2"/>
      <c r="W104" s="2"/>
      <c r="X104" s="3"/>
      <c r="Y104" s="3"/>
      <c r="Z104" s="3"/>
      <c r="AA104" s="3"/>
      <c r="AB104" s="163"/>
      <c r="AC104" s="3"/>
      <c r="AD104" s="3"/>
      <c r="AH104" s="259"/>
    </row>
    <row r="105" spans="1:36" s="4" customFormat="1" ht="30.6" customHeight="1" x14ac:dyDescent="0.3">
      <c r="A105" s="579" t="s">
        <v>210</v>
      </c>
      <c r="B105" s="585" t="s">
        <v>211</v>
      </c>
      <c r="C105" s="586">
        <v>48</v>
      </c>
      <c r="D105" s="570">
        <v>12.75</v>
      </c>
      <c r="E105" s="571"/>
      <c r="F105" s="587"/>
      <c r="G105" s="573">
        <f t="shared" si="17"/>
        <v>0</v>
      </c>
      <c r="H105" s="574">
        <f t="shared" si="18"/>
        <v>0</v>
      </c>
      <c r="I105" s="166">
        <v>4287</v>
      </c>
      <c r="J105" s="169" t="s">
        <v>212</v>
      </c>
      <c r="K105" s="79">
        <v>12</v>
      </c>
      <c r="L105" s="90">
        <v>40.75</v>
      </c>
      <c r="M105" s="252"/>
      <c r="N105" s="253"/>
      <c r="O105" s="165"/>
      <c r="P105" s="167">
        <f t="shared" si="19"/>
        <v>0</v>
      </c>
      <c r="Q105" s="148"/>
      <c r="R105" s="1"/>
      <c r="S105" s="1"/>
      <c r="T105" s="2"/>
      <c r="U105" s="2"/>
      <c r="V105" s="2"/>
      <c r="W105" s="2"/>
      <c r="X105" s="3"/>
      <c r="Y105" s="3"/>
      <c r="Z105" s="3"/>
      <c r="AA105" s="3"/>
      <c r="AB105" s="163"/>
      <c r="AC105" s="3"/>
      <c r="AD105" s="3"/>
    </row>
    <row r="106" spans="1:36" s="4" customFormat="1" ht="30.6" customHeight="1" x14ac:dyDescent="0.3">
      <c r="A106" s="622">
        <v>4537</v>
      </c>
      <c r="B106" s="688" t="s">
        <v>213</v>
      </c>
      <c r="C106" s="561">
        <v>48</v>
      </c>
      <c r="D106" s="562">
        <v>15.5</v>
      </c>
      <c r="E106" s="563"/>
      <c r="F106" s="564"/>
      <c r="G106" s="565">
        <f t="shared" si="17"/>
        <v>0</v>
      </c>
      <c r="H106" s="566">
        <f t="shared" si="18"/>
        <v>0</v>
      </c>
      <c r="I106" s="137">
        <v>3899</v>
      </c>
      <c r="J106" s="113" t="s">
        <v>214</v>
      </c>
      <c r="K106" s="71">
        <v>12</v>
      </c>
      <c r="L106" s="65">
        <v>43</v>
      </c>
      <c r="M106" s="140"/>
      <c r="N106" s="251"/>
      <c r="O106" s="67"/>
      <c r="P106" s="115">
        <f t="shared" si="19"/>
        <v>0</v>
      </c>
      <c r="Q106" s="148"/>
      <c r="R106" s="1"/>
      <c r="S106" s="1"/>
      <c r="T106" s="2"/>
      <c r="U106" s="2"/>
      <c r="V106" s="2"/>
      <c r="W106" s="2"/>
      <c r="X106" s="3"/>
      <c r="Y106" s="3"/>
      <c r="Z106" s="3"/>
      <c r="AA106" s="3"/>
      <c r="AB106" s="163"/>
      <c r="AC106" s="3"/>
      <c r="AD106" s="3"/>
    </row>
    <row r="107" spans="1:36" s="4" customFormat="1" ht="30.6" customHeight="1" x14ac:dyDescent="0.3">
      <c r="A107" s="579" t="s">
        <v>215</v>
      </c>
      <c r="B107" s="585" t="s">
        <v>216</v>
      </c>
      <c r="C107" s="586">
        <v>18</v>
      </c>
      <c r="D107" s="570">
        <v>22</v>
      </c>
      <c r="E107" s="571"/>
      <c r="F107" s="587"/>
      <c r="G107" s="573">
        <f t="shared" si="17"/>
        <v>0</v>
      </c>
      <c r="H107" s="574">
        <f t="shared" si="18"/>
        <v>0</v>
      </c>
      <c r="I107" s="166" t="s">
        <v>217</v>
      </c>
      <c r="J107" s="92" t="s">
        <v>218</v>
      </c>
      <c r="K107" s="93">
        <v>8</v>
      </c>
      <c r="L107" s="90">
        <v>46.5</v>
      </c>
      <c r="M107" s="252"/>
      <c r="N107" s="253"/>
      <c r="O107" s="165"/>
      <c r="P107" s="167">
        <f t="shared" si="19"/>
        <v>0</v>
      </c>
      <c r="Q107" s="148"/>
      <c r="R107" s="1"/>
      <c r="S107" s="1"/>
      <c r="T107" s="2"/>
      <c r="U107" s="2"/>
      <c r="V107" s="2"/>
      <c r="W107" s="2"/>
      <c r="X107" s="3"/>
      <c r="Y107" s="3"/>
      <c r="Z107" s="3"/>
      <c r="AA107" s="3"/>
      <c r="AB107" s="163"/>
      <c r="AC107" s="3"/>
      <c r="AD107" s="3"/>
    </row>
    <row r="108" spans="1:36" s="4" customFormat="1" ht="30.6" hidden="1" customHeight="1" x14ac:dyDescent="0.3">
      <c r="A108" s="622">
        <v>4122</v>
      </c>
      <c r="B108" s="576" t="s">
        <v>219</v>
      </c>
      <c r="C108" s="577">
        <v>18</v>
      </c>
      <c r="D108" s="562">
        <v>22</v>
      </c>
      <c r="E108" s="563"/>
      <c r="F108" s="578"/>
      <c r="G108" s="565">
        <f t="shared" si="17"/>
        <v>0</v>
      </c>
      <c r="H108" s="566">
        <f t="shared" si="18"/>
        <v>0</v>
      </c>
      <c r="I108" s="697" t="s">
        <v>220</v>
      </c>
      <c r="J108" s="730" t="s">
        <v>221</v>
      </c>
      <c r="K108" s="731">
        <v>8</v>
      </c>
      <c r="L108" s="671">
        <v>46.5</v>
      </c>
      <c r="M108" s="732"/>
      <c r="N108" s="733"/>
      <c r="O108" s="674"/>
      <c r="P108" s="675">
        <f t="shared" si="19"/>
        <v>0</v>
      </c>
      <c r="Q108" s="148"/>
      <c r="R108" s="1"/>
      <c r="S108" s="1"/>
      <c r="T108" s="2"/>
      <c r="U108" s="2"/>
      <c r="V108" s="2"/>
      <c r="W108" s="2"/>
      <c r="X108" s="3"/>
      <c r="Y108" s="3"/>
      <c r="Z108" s="3"/>
      <c r="AA108" s="3"/>
      <c r="AB108" s="163"/>
      <c r="AC108" s="3"/>
      <c r="AD108" s="3"/>
    </row>
    <row r="109" spans="1:36" s="4" customFormat="1" ht="30.6" hidden="1" customHeight="1" x14ac:dyDescent="0.3">
      <c r="A109" s="579" t="s">
        <v>222</v>
      </c>
      <c r="B109" s="585" t="s">
        <v>223</v>
      </c>
      <c r="C109" s="586">
        <v>18</v>
      </c>
      <c r="D109" s="570">
        <v>22</v>
      </c>
      <c r="E109" s="571"/>
      <c r="F109" s="587"/>
      <c r="G109" s="573">
        <f t="shared" si="17"/>
        <v>0</v>
      </c>
      <c r="H109" s="574">
        <f t="shared" si="18"/>
        <v>0</v>
      </c>
      <c r="I109" s="689">
        <v>4288</v>
      </c>
      <c r="J109" s="727" t="s">
        <v>224</v>
      </c>
      <c r="K109" s="728">
        <v>12</v>
      </c>
      <c r="L109" s="692">
        <v>46.5</v>
      </c>
      <c r="M109" s="734"/>
      <c r="N109" s="735"/>
      <c r="O109" s="695"/>
      <c r="P109" s="729">
        <f t="shared" si="19"/>
        <v>0</v>
      </c>
      <c r="Q109" s="148"/>
      <c r="R109" s="1"/>
      <c r="S109" s="1"/>
      <c r="T109" s="2"/>
      <c r="U109" s="2"/>
      <c r="V109" s="2"/>
      <c r="W109" s="2"/>
      <c r="X109" s="3"/>
      <c r="Y109" s="3"/>
      <c r="Z109" s="3"/>
      <c r="AA109" s="3"/>
      <c r="AB109" s="163"/>
      <c r="AC109" s="3"/>
      <c r="AD109" s="3"/>
    </row>
    <row r="110" spans="1:36" s="4" customFormat="1" ht="30.6" customHeight="1" x14ac:dyDescent="0.3">
      <c r="A110" s="622" t="s">
        <v>225</v>
      </c>
      <c r="B110" s="560" t="s">
        <v>226</v>
      </c>
      <c r="C110" s="561">
        <v>36</v>
      </c>
      <c r="D110" s="562">
        <v>22</v>
      </c>
      <c r="E110" s="563"/>
      <c r="F110" s="564"/>
      <c r="G110" s="565"/>
      <c r="H110" s="566">
        <f t="shared" si="18"/>
        <v>0</v>
      </c>
      <c r="I110" s="137">
        <v>4196</v>
      </c>
      <c r="J110" s="114" t="s">
        <v>227</v>
      </c>
      <c r="K110" s="64">
        <v>6</v>
      </c>
      <c r="L110" s="65">
        <v>46.5</v>
      </c>
      <c r="M110" s="140"/>
      <c r="N110" s="251"/>
      <c r="O110" s="67"/>
      <c r="P110" s="115">
        <f t="shared" si="19"/>
        <v>0</v>
      </c>
      <c r="Q110" s="148"/>
      <c r="R110" s="1"/>
      <c r="S110" s="1"/>
      <c r="T110" s="2"/>
      <c r="U110" s="2"/>
      <c r="V110" s="2"/>
      <c r="W110" s="2"/>
      <c r="X110" s="3"/>
      <c r="Y110" s="3"/>
      <c r="Z110" s="3"/>
      <c r="AA110" s="3"/>
      <c r="AB110" s="163"/>
      <c r="AC110" s="3"/>
      <c r="AD110" s="3"/>
      <c r="AI110" s="260"/>
      <c r="AJ110" s="261"/>
    </row>
    <row r="111" spans="1:36" s="4" customFormat="1" ht="30.6" customHeight="1" x14ac:dyDescent="0.3">
      <c r="A111" s="579" t="s">
        <v>228</v>
      </c>
      <c r="B111" s="568" t="s">
        <v>229</v>
      </c>
      <c r="C111" s="569">
        <v>18</v>
      </c>
      <c r="D111" s="570">
        <v>26.75</v>
      </c>
      <c r="E111" s="571"/>
      <c r="F111" s="572"/>
      <c r="G111" s="573">
        <f t="shared" si="17"/>
        <v>0</v>
      </c>
      <c r="H111" s="574">
        <f t="shared" si="18"/>
        <v>0</v>
      </c>
      <c r="I111" s="166">
        <v>4199</v>
      </c>
      <c r="J111" s="262" t="s">
        <v>230</v>
      </c>
      <c r="K111" s="263">
        <v>6</v>
      </c>
      <c r="L111" s="264">
        <v>46.5</v>
      </c>
      <c r="M111" s="81"/>
      <c r="N111" s="173"/>
      <c r="O111" s="165"/>
      <c r="P111" s="167">
        <f t="shared" si="19"/>
        <v>0</v>
      </c>
      <c r="Q111" s="148"/>
      <c r="R111" s="1"/>
      <c r="S111" s="1"/>
      <c r="T111" s="2"/>
      <c r="U111" s="2"/>
      <c r="V111" s="2"/>
      <c r="W111" s="2"/>
      <c r="X111" s="3"/>
      <c r="Y111" s="3"/>
      <c r="Z111" s="3"/>
      <c r="AA111" s="3"/>
      <c r="AB111" s="163"/>
      <c r="AC111" s="3"/>
      <c r="AD111" s="3"/>
      <c r="AG111" s="265"/>
    </row>
    <row r="112" spans="1:36" s="4" customFormat="1" ht="30.6" customHeight="1" x14ac:dyDescent="0.3">
      <c r="A112" s="622">
        <v>3356</v>
      </c>
      <c r="B112" s="576" t="s">
        <v>231</v>
      </c>
      <c r="C112" s="577">
        <v>24</v>
      </c>
      <c r="D112" s="562">
        <v>26.75</v>
      </c>
      <c r="E112" s="563"/>
      <c r="F112" s="578"/>
      <c r="G112" s="565">
        <f t="shared" si="17"/>
        <v>0</v>
      </c>
      <c r="H112" s="566">
        <f t="shared" si="18"/>
        <v>0</v>
      </c>
      <c r="I112" s="137">
        <v>4198</v>
      </c>
      <c r="J112" s="114" t="s">
        <v>232</v>
      </c>
      <c r="K112" s="64">
        <v>6</v>
      </c>
      <c r="L112" s="65">
        <v>46.5</v>
      </c>
      <c r="M112" s="66"/>
      <c r="N112" s="168"/>
      <c r="O112" s="67"/>
      <c r="P112" s="115">
        <f t="shared" si="19"/>
        <v>0</v>
      </c>
      <c r="Q112" s="148"/>
      <c r="R112" s="1"/>
      <c r="S112" s="1"/>
      <c r="T112" s="2"/>
      <c r="U112" s="2"/>
      <c r="V112" s="2"/>
      <c r="W112" s="2"/>
      <c r="X112" s="3"/>
      <c r="Y112" s="3"/>
      <c r="Z112" s="3"/>
      <c r="AA112" s="3"/>
      <c r="AB112" s="163"/>
      <c r="AC112" s="3"/>
      <c r="AD112" s="3"/>
    </row>
    <row r="113" spans="1:36" ht="30.6" hidden="1" customHeight="1" x14ac:dyDescent="0.3">
      <c r="A113" s="689">
        <v>2049</v>
      </c>
      <c r="B113" s="690" t="s">
        <v>233</v>
      </c>
      <c r="C113" s="691">
        <v>10</v>
      </c>
      <c r="D113" s="692">
        <v>29</v>
      </c>
      <c r="E113" s="693"/>
      <c r="F113" s="694"/>
      <c r="G113" s="695">
        <f t="shared" si="17"/>
        <v>0</v>
      </c>
      <c r="H113" s="696">
        <f t="shared" si="18"/>
        <v>0</v>
      </c>
      <c r="I113" s="618" t="s">
        <v>234</v>
      </c>
      <c r="J113" s="552" t="s">
        <v>235</v>
      </c>
      <c r="K113" s="553">
        <v>12</v>
      </c>
      <c r="L113" s="554">
        <v>46.5</v>
      </c>
      <c r="M113" s="555"/>
      <c r="N113" s="726"/>
      <c r="O113" s="557"/>
      <c r="P113" s="717">
        <f t="shared" si="19"/>
        <v>0</v>
      </c>
      <c r="Q113" s="148"/>
      <c r="AI113" s="260"/>
      <c r="AJ113" s="261"/>
    </row>
    <row r="114" spans="1:36" ht="30.6" hidden="1" customHeight="1" x14ac:dyDescent="0.3">
      <c r="A114" s="697" t="s">
        <v>236</v>
      </c>
      <c r="B114" s="698" t="s">
        <v>237</v>
      </c>
      <c r="C114" s="699">
        <v>12</v>
      </c>
      <c r="D114" s="671">
        <v>32.5</v>
      </c>
      <c r="E114" s="700"/>
      <c r="F114" s="701"/>
      <c r="G114" s="674"/>
      <c r="H114" s="702">
        <f t="shared" si="18"/>
        <v>0</v>
      </c>
      <c r="I114" s="703" t="s">
        <v>238</v>
      </c>
      <c r="J114" s="611" t="s">
        <v>239</v>
      </c>
      <c r="K114" s="612">
        <v>8</v>
      </c>
      <c r="L114" s="613">
        <v>46.5</v>
      </c>
      <c r="M114" s="614"/>
      <c r="N114" s="615"/>
      <c r="O114" s="616"/>
      <c r="P114" s="642">
        <f t="shared" si="19"/>
        <v>0</v>
      </c>
      <c r="Q114" s="148"/>
      <c r="AG114" s="265"/>
    </row>
    <row r="115" spans="1:36" ht="30.6" customHeight="1" x14ac:dyDescent="0.3">
      <c r="A115" s="579">
        <v>3896</v>
      </c>
      <c r="B115" s="568" t="s">
        <v>240</v>
      </c>
      <c r="C115" s="569">
        <v>10</v>
      </c>
      <c r="D115" s="570">
        <v>32.5</v>
      </c>
      <c r="E115" s="571"/>
      <c r="F115" s="572"/>
      <c r="G115" s="573">
        <f t="shared" si="17"/>
        <v>0</v>
      </c>
      <c r="H115" s="574">
        <f t="shared" si="18"/>
        <v>0</v>
      </c>
      <c r="I115" s="166">
        <v>4197</v>
      </c>
      <c r="J115" s="92" t="s">
        <v>241</v>
      </c>
      <c r="K115" s="263">
        <v>6</v>
      </c>
      <c r="L115" s="266">
        <v>46.5</v>
      </c>
      <c r="M115" s="81"/>
      <c r="N115" s="164"/>
      <c r="O115" s="165"/>
      <c r="P115" s="167">
        <f t="shared" si="19"/>
        <v>0</v>
      </c>
      <c r="Q115" s="148"/>
    </row>
    <row r="116" spans="1:36" ht="30.6" customHeight="1" x14ac:dyDescent="0.3">
      <c r="A116" s="703" t="s">
        <v>242</v>
      </c>
      <c r="B116" s="639" t="s">
        <v>243</v>
      </c>
      <c r="C116" s="640">
        <v>12</v>
      </c>
      <c r="D116" s="704">
        <v>35</v>
      </c>
      <c r="E116" s="614"/>
      <c r="F116" s="641"/>
      <c r="G116" s="616">
        <f t="shared" si="17"/>
        <v>0</v>
      </c>
      <c r="H116" s="617">
        <f t="shared" si="18"/>
        <v>0</v>
      </c>
      <c r="I116" s="147">
        <v>4200</v>
      </c>
      <c r="J116" s="272" t="s">
        <v>244</v>
      </c>
      <c r="K116" s="273">
        <v>6</v>
      </c>
      <c r="L116" s="274">
        <v>46.5</v>
      </c>
      <c r="M116" s="337"/>
      <c r="N116" s="724"/>
      <c r="O116" s="389"/>
      <c r="P116" s="725">
        <f t="shared" si="19"/>
        <v>0</v>
      </c>
      <c r="Q116" s="148"/>
    </row>
    <row r="117" spans="1:36" ht="30.6" hidden="1" customHeight="1" x14ac:dyDescent="0.3">
      <c r="A117" s="618" t="s">
        <v>245</v>
      </c>
      <c r="B117" s="705" t="s">
        <v>246</v>
      </c>
      <c r="C117" s="706">
        <v>8</v>
      </c>
      <c r="D117" s="707">
        <v>50</v>
      </c>
      <c r="E117" s="555"/>
      <c r="F117" s="556"/>
      <c r="G117" s="557">
        <f t="shared" ref="G117:G129" si="20">($C117*$E117)+$F117</f>
        <v>0</v>
      </c>
      <c r="H117" s="558">
        <f t="shared" ref="H117:H129" si="21">($D117-($D117*$P$2))*$G117</f>
        <v>0</v>
      </c>
      <c r="I117" s="618" t="s">
        <v>247</v>
      </c>
      <c r="J117" s="705" t="s">
        <v>248</v>
      </c>
      <c r="K117" s="706">
        <v>8</v>
      </c>
      <c r="L117" s="707">
        <v>58</v>
      </c>
      <c r="M117" s="555"/>
      <c r="N117" s="726"/>
      <c r="O117" s="557">
        <f t="shared" ref="O117:O128" si="22">($K117*$M117)+$N117</f>
        <v>0</v>
      </c>
      <c r="P117" s="717">
        <f t="shared" ref="P117:P128" si="23">($L117-($L117*$P$2))*$O117</f>
        <v>0</v>
      </c>
      <c r="Q117" s="148"/>
      <c r="AG117" s="265"/>
    </row>
    <row r="118" spans="1:36" ht="30.6" hidden="1" customHeight="1" x14ac:dyDescent="0.3">
      <c r="A118" s="622">
        <v>3898</v>
      </c>
      <c r="B118" s="576" t="s">
        <v>249</v>
      </c>
      <c r="C118" s="577">
        <v>8</v>
      </c>
      <c r="D118" s="590">
        <v>50</v>
      </c>
      <c r="E118" s="563"/>
      <c r="F118" s="578"/>
      <c r="G118" s="565">
        <f t="shared" si="20"/>
        <v>0</v>
      </c>
      <c r="H118" s="566">
        <f t="shared" si="21"/>
        <v>0</v>
      </c>
      <c r="I118" s="622" t="s">
        <v>250</v>
      </c>
      <c r="J118" s="560" t="s">
        <v>251</v>
      </c>
      <c r="K118" s="561">
        <v>8</v>
      </c>
      <c r="L118" s="590">
        <v>61.5</v>
      </c>
      <c r="M118" s="563"/>
      <c r="N118" s="564"/>
      <c r="O118" s="565">
        <f t="shared" si="22"/>
        <v>0</v>
      </c>
      <c r="P118" s="588">
        <f t="shared" si="23"/>
        <v>0</v>
      </c>
      <c r="Q118" s="148"/>
      <c r="AG118" s="265"/>
    </row>
    <row r="119" spans="1:36" ht="30.6" hidden="1" customHeight="1" x14ac:dyDescent="0.3">
      <c r="A119" s="579" t="s">
        <v>252</v>
      </c>
      <c r="B119" s="585" t="s">
        <v>253</v>
      </c>
      <c r="C119" s="586">
        <v>6</v>
      </c>
      <c r="D119" s="592">
        <v>52.25</v>
      </c>
      <c r="E119" s="571"/>
      <c r="F119" s="587"/>
      <c r="G119" s="573">
        <f t="shared" si="20"/>
        <v>0</v>
      </c>
      <c r="H119" s="574">
        <f t="shared" si="21"/>
        <v>0</v>
      </c>
      <c r="I119" s="579" t="s">
        <v>254</v>
      </c>
      <c r="J119" s="585" t="s">
        <v>255</v>
      </c>
      <c r="K119" s="586">
        <v>6</v>
      </c>
      <c r="L119" s="592">
        <v>61.5</v>
      </c>
      <c r="M119" s="571"/>
      <c r="N119" s="587"/>
      <c r="O119" s="573"/>
      <c r="P119" s="589">
        <f t="shared" si="23"/>
        <v>0</v>
      </c>
      <c r="Q119" s="148"/>
      <c r="AG119" s="265"/>
    </row>
    <row r="120" spans="1:36" ht="30.6" hidden="1" customHeight="1" x14ac:dyDescent="0.3">
      <c r="A120" s="622" t="s">
        <v>256</v>
      </c>
      <c r="B120" s="576" t="s">
        <v>257</v>
      </c>
      <c r="C120" s="577">
        <v>8</v>
      </c>
      <c r="D120" s="590">
        <v>52.25</v>
      </c>
      <c r="E120" s="563"/>
      <c r="F120" s="578"/>
      <c r="G120" s="565">
        <f t="shared" si="20"/>
        <v>0</v>
      </c>
      <c r="H120" s="566">
        <f t="shared" si="21"/>
        <v>0</v>
      </c>
      <c r="I120" s="622" t="s">
        <v>258</v>
      </c>
      <c r="J120" s="560" t="s">
        <v>259</v>
      </c>
      <c r="K120" s="561">
        <v>8</v>
      </c>
      <c r="L120" s="590">
        <v>65</v>
      </c>
      <c r="M120" s="563"/>
      <c r="N120" s="564"/>
      <c r="O120" s="565"/>
      <c r="P120" s="588">
        <f t="shared" si="23"/>
        <v>0</v>
      </c>
      <c r="Q120" s="157"/>
    </row>
    <row r="121" spans="1:36" ht="30.6" hidden="1" customHeight="1" x14ac:dyDescent="0.3">
      <c r="A121" s="579" t="s">
        <v>260</v>
      </c>
      <c r="B121" s="585" t="s">
        <v>261</v>
      </c>
      <c r="C121" s="586">
        <v>8</v>
      </c>
      <c r="D121" s="592">
        <v>52.25</v>
      </c>
      <c r="E121" s="571"/>
      <c r="F121" s="587"/>
      <c r="G121" s="573">
        <f t="shared" si="20"/>
        <v>0</v>
      </c>
      <c r="H121" s="574">
        <f t="shared" si="21"/>
        <v>0</v>
      </c>
      <c r="I121" s="689" t="s">
        <v>262</v>
      </c>
      <c r="J121" s="727" t="s">
        <v>263</v>
      </c>
      <c r="K121" s="728">
        <v>6</v>
      </c>
      <c r="L121" s="714">
        <v>69.75</v>
      </c>
      <c r="M121" s="693"/>
      <c r="N121" s="715"/>
      <c r="O121" s="695"/>
      <c r="P121" s="729">
        <f t="shared" si="23"/>
        <v>0</v>
      </c>
      <c r="Q121" s="148"/>
    </row>
    <row r="122" spans="1:36" ht="30.6" customHeight="1" thickBot="1" x14ac:dyDescent="0.35">
      <c r="A122" s="923" t="s">
        <v>264</v>
      </c>
      <c r="B122" s="924" t="s">
        <v>265</v>
      </c>
      <c r="C122" s="925">
        <v>8</v>
      </c>
      <c r="D122" s="926">
        <v>52.25</v>
      </c>
      <c r="E122" s="927"/>
      <c r="F122" s="928"/>
      <c r="G122" s="929">
        <f t="shared" si="20"/>
        <v>0</v>
      </c>
      <c r="H122" s="930">
        <f t="shared" si="21"/>
        <v>0</v>
      </c>
      <c r="I122" s="267" t="s">
        <v>266</v>
      </c>
      <c r="J122" s="203" t="s">
        <v>267</v>
      </c>
      <c r="K122" s="204">
        <v>6</v>
      </c>
      <c r="L122" s="205">
        <v>69.75</v>
      </c>
      <c r="M122" s="206"/>
      <c r="N122" s="207"/>
      <c r="O122" s="208"/>
      <c r="P122" s="214">
        <f t="shared" si="23"/>
        <v>0</v>
      </c>
      <c r="Q122" s="148"/>
    </row>
    <row r="123" spans="1:36" ht="30.6" hidden="1" customHeight="1" x14ac:dyDescent="0.3">
      <c r="A123" s="579" t="s">
        <v>268</v>
      </c>
      <c r="B123" s="568" t="s">
        <v>269</v>
      </c>
      <c r="C123" s="710">
        <v>8</v>
      </c>
      <c r="D123" s="711">
        <v>52.25</v>
      </c>
      <c r="E123" s="571"/>
      <c r="F123" s="572"/>
      <c r="G123" s="573">
        <f t="shared" si="20"/>
        <v>0</v>
      </c>
      <c r="H123" s="574">
        <f t="shared" si="21"/>
        <v>0</v>
      </c>
      <c r="I123" s="579" t="s">
        <v>270</v>
      </c>
      <c r="J123" s="568" t="s">
        <v>271</v>
      </c>
      <c r="K123" s="569">
        <v>6</v>
      </c>
      <c r="L123" s="592">
        <v>73</v>
      </c>
      <c r="M123" s="571"/>
      <c r="N123" s="572"/>
      <c r="O123" s="573"/>
      <c r="P123" s="589">
        <f t="shared" si="23"/>
        <v>0</v>
      </c>
      <c r="Q123" s="148"/>
    </row>
    <row r="124" spans="1:36" ht="30.6" hidden="1" customHeight="1" x14ac:dyDescent="0.3">
      <c r="A124" s="622" t="s">
        <v>272</v>
      </c>
      <c r="B124" s="576" t="s">
        <v>273</v>
      </c>
      <c r="C124" s="577">
        <v>6</v>
      </c>
      <c r="D124" s="590">
        <v>53.5</v>
      </c>
      <c r="E124" s="563"/>
      <c r="F124" s="564"/>
      <c r="G124" s="565">
        <f t="shared" si="20"/>
        <v>0</v>
      </c>
      <c r="H124" s="566">
        <f t="shared" si="21"/>
        <v>0</v>
      </c>
      <c r="I124" s="622" t="s">
        <v>274</v>
      </c>
      <c r="J124" s="560" t="s">
        <v>275</v>
      </c>
      <c r="K124" s="561">
        <v>4</v>
      </c>
      <c r="L124" s="590">
        <v>73</v>
      </c>
      <c r="M124" s="563"/>
      <c r="N124" s="564"/>
      <c r="O124" s="565"/>
      <c r="P124" s="588">
        <f t="shared" si="23"/>
        <v>0</v>
      </c>
      <c r="Q124" s="148"/>
    </row>
    <row r="125" spans="1:36" ht="30.6" hidden="1" customHeight="1" x14ac:dyDescent="0.3">
      <c r="A125" s="579" t="s">
        <v>276</v>
      </c>
      <c r="B125" s="585" t="s">
        <v>277</v>
      </c>
      <c r="C125" s="586">
        <v>8</v>
      </c>
      <c r="D125" s="592">
        <v>55.75</v>
      </c>
      <c r="E125" s="571"/>
      <c r="F125" s="572"/>
      <c r="G125" s="573">
        <f t="shared" si="20"/>
        <v>0</v>
      </c>
      <c r="H125" s="574">
        <f t="shared" si="21"/>
        <v>0</v>
      </c>
      <c r="I125" s="579">
        <v>4471</v>
      </c>
      <c r="J125" s="568" t="s">
        <v>278</v>
      </c>
      <c r="K125" s="710">
        <v>4</v>
      </c>
      <c r="L125" s="711">
        <v>75.5</v>
      </c>
      <c r="M125" s="712"/>
      <c r="N125" s="713"/>
      <c r="O125" s="573"/>
      <c r="P125" s="589">
        <f t="shared" si="23"/>
        <v>0</v>
      </c>
      <c r="Q125" s="148"/>
    </row>
    <row r="126" spans="1:36" s="4" customFormat="1" ht="30.6" hidden="1" customHeight="1" x14ac:dyDescent="0.3">
      <c r="A126" s="622" t="s">
        <v>279</v>
      </c>
      <c r="B126" s="576" t="s">
        <v>280</v>
      </c>
      <c r="C126" s="577">
        <v>6</v>
      </c>
      <c r="D126" s="590">
        <v>55.75</v>
      </c>
      <c r="E126" s="563"/>
      <c r="F126" s="564"/>
      <c r="G126" s="565">
        <f t="shared" si="20"/>
        <v>0</v>
      </c>
      <c r="H126" s="566">
        <f t="shared" si="21"/>
        <v>0</v>
      </c>
      <c r="I126" s="622" t="s">
        <v>281</v>
      </c>
      <c r="J126" s="560" t="s">
        <v>282</v>
      </c>
      <c r="K126" s="708">
        <v>6</v>
      </c>
      <c r="L126" s="709">
        <v>81.25</v>
      </c>
      <c r="M126" s="718"/>
      <c r="N126" s="719"/>
      <c r="O126" s="565"/>
      <c r="P126" s="588">
        <f t="shared" si="23"/>
        <v>0</v>
      </c>
      <c r="Q126" s="148"/>
      <c r="R126" s="1"/>
      <c r="S126" s="1"/>
      <c r="T126" s="2"/>
      <c r="U126" s="2"/>
      <c r="V126" s="2"/>
      <c r="W126" s="2"/>
      <c r="X126" s="3"/>
      <c r="Y126" s="3"/>
      <c r="Z126" s="3"/>
      <c r="AA126" s="3"/>
      <c r="AB126" s="3"/>
      <c r="AC126" s="3"/>
      <c r="AD126" s="3"/>
    </row>
    <row r="127" spans="1:36" s="4" customFormat="1" ht="30.6" hidden="1" customHeight="1" x14ac:dyDescent="0.3">
      <c r="A127" s="579" t="s">
        <v>283</v>
      </c>
      <c r="B127" s="585" t="s">
        <v>284</v>
      </c>
      <c r="C127" s="586">
        <v>8</v>
      </c>
      <c r="D127" s="592">
        <v>55.75</v>
      </c>
      <c r="E127" s="712"/>
      <c r="F127" s="713"/>
      <c r="G127" s="573">
        <f t="shared" si="20"/>
        <v>0</v>
      </c>
      <c r="H127" s="574">
        <f t="shared" si="21"/>
        <v>0</v>
      </c>
      <c r="I127" s="579" t="s">
        <v>285</v>
      </c>
      <c r="J127" s="568" t="s">
        <v>286</v>
      </c>
      <c r="K127" s="710">
        <v>6</v>
      </c>
      <c r="L127" s="711">
        <v>81.25</v>
      </c>
      <c r="M127" s="712"/>
      <c r="N127" s="713"/>
      <c r="O127" s="573"/>
      <c r="P127" s="589">
        <f t="shared" si="23"/>
        <v>0</v>
      </c>
      <c r="Q127" s="148"/>
      <c r="R127" s="1"/>
      <c r="S127" s="1"/>
      <c r="T127" s="2"/>
      <c r="U127" s="2"/>
      <c r="V127" s="2"/>
      <c r="W127" s="2"/>
      <c r="X127" s="3"/>
      <c r="Y127" s="3"/>
      <c r="Z127" s="3"/>
      <c r="AA127" s="3"/>
      <c r="AB127" s="3"/>
      <c r="AC127" s="3"/>
      <c r="AD127" s="3"/>
    </row>
    <row r="128" spans="1:36" s="4" customFormat="1" ht="30.6" hidden="1" customHeight="1" x14ac:dyDescent="0.3">
      <c r="A128" s="622" t="s">
        <v>287</v>
      </c>
      <c r="B128" s="560" t="s">
        <v>288</v>
      </c>
      <c r="C128" s="561">
        <v>6</v>
      </c>
      <c r="D128" s="590">
        <v>55.75</v>
      </c>
      <c r="E128" s="563"/>
      <c r="F128" s="564"/>
      <c r="G128" s="565">
        <f t="shared" si="20"/>
        <v>0</v>
      </c>
      <c r="H128" s="566">
        <f t="shared" si="21"/>
        <v>0</v>
      </c>
      <c r="I128" s="703" t="s">
        <v>289</v>
      </c>
      <c r="J128" s="611" t="s">
        <v>290</v>
      </c>
      <c r="K128" s="720">
        <v>2</v>
      </c>
      <c r="L128" s="721">
        <v>104.5</v>
      </c>
      <c r="M128" s="722"/>
      <c r="N128" s="723"/>
      <c r="O128" s="616">
        <f t="shared" si="22"/>
        <v>0</v>
      </c>
      <c r="P128" s="642">
        <f t="shared" si="23"/>
        <v>0</v>
      </c>
      <c r="Q128" s="148"/>
      <c r="R128" s="1"/>
      <c r="S128" s="1"/>
      <c r="T128" s="2"/>
      <c r="U128" s="2"/>
      <c r="V128" s="2"/>
      <c r="W128" s="2"/>
      <c r="X128" s="3"/>
      <c r="Y128" s="3"/>
      <c r="Z128" s="3"/>
      <c r="AA128" s="3"/>
      <c r="AB128" s="3"/>
      <c r="AC128" s="3"/>
      <c r="AD128" s="3"/>
    </row>
    <row r="129" spans="1:45" s="4" customFormat="1" ht="30.6" hidden="1" customHeight="1" x14ac:dyDescent="0.3">
      <c r="A129" s="689">
        <v>4286</v>
      </c>
      <c r="B129" s="690" t="s">
        <v>291</v>
      </c>
      <c r="C129" s="691">
        <v>8</v>
      </c>
      <c r="D129" s="714">
        <v>58</v>
      </c>
      <c r="E129" s="693"/>
      <c r="F129" s="715"/>
      <c r="G129" s="695">
        <f t="shared" si="20"/>
        <v>0</v>
      </c>
      <c r="H129" s="696">
        <f t="shared" si="21"/>
        <v>0</v>
      </c>
      <c r="I129" s="716">
        <f>($K129*$M129)+$N129</f>
        <v>0</v>
      </c>
      <c r="J129" s="403"/>
      <c r="K129" s="403"/>
      <c r="L129" s="403"/>
      <c r="M129" s="403"/>
      <c r="N129" s="403"/>
      <c r="O129" s="403"/>
      <c r="P129" s="403"/>
      <c r="Q129" s="148"/>
      <c r="R129" s="1"/>
      <c r="S129" s="1"/>
      <c r="T129" s="2"/>
      <c r="U129" s="2"/>
      <c r="V129" s="2"/>
      <c r="W129" s="2"/>
      <c r="X129" s="3"/>
      <c r="Y129" s="3"/>
      <c r="Z129" s="3"/>
      <c r="AA129" s="3"/>
      <c r="AB129" s="3"/>
      <c r="AC129" s="3"/>
      <c r="AD129" s="3"/>
    </row>
    <row r="130" spans="1:45" s="4" customFormat="1" ht="33.75" x14ac:dyDescent="0.65">
      <c r="A130" s="1128" t="s">
        <v>691</v>
      </c>
      <c r="B130" s="1128"/>
      <c r="C130" s="1128"/>
      <c r="D130" s="1128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8"/>
      <c r="O130" s="1128"/>
      <c r="P130" s="1128"/>
      <c r="Q130" s="148"/>
      <c r="R130" s="1"/>
      <c r="S130" s="1"/>
      <c r="T130" s="2"/>
      <c r="U130" s="2"/>
      <c r="V130" s="2"/>
      <c r="W130" s="2"/>
      <c r="X130" s="3"/>
      <c r="Y130" s="3"/>
      <c r="Z130" s="3"/>
      <c r="AA130" s="3"/>
      <c r="AB130" s="3"/>
      <c r="AC130" s="3"/>
      <c r="AD130" s="3"/>
    </row>
    <row r="131" spans="1:45" s="4" customFormat="1" ht="18.75" x14ac:dyDescent="0.3">
      <c r="A131" s="1129" t="s">
        <v>76</v>
      </c>
      <c r="B131" s="1130"/>
      <c r="C131" s="1130"/>
      <c r="D131" s="1130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30"/>
      <c r="O131" s="1130"/>
      <c r="P131" s="1131"/>
      <c r="Q131" s="148"/>
      <c r="R131" s="1"/>
      <c r="S131" s="1"/>
      <c r="T131" s="2"/>
      <c r="U131" s="2"/>
      <c r="V131" s="2"/>
      <c r="W131" s="2"/>
      <c r="X131" s="3"/>
      <c r="Y131" s="3"/>
      <c r="Z131" s="3"/>
      <c r="AA131" s="3"/>
      <c r="AB131" s="3"/>
      <c r="AC131" s="3"/>
      <c r="AD131" s="3"/>
      <c r="AJ131" s="223"/>
    </row>
    <row r="132" spans="1:45" s="4" customFormat="1" ht="30.6" customHeight="1" x14ac:dyDescent="0.3">
      <c r="A132" s="281">
        <v>99804</v>
      </c>
      <c r="B132" s="112" t="s">
        <v>292</v>
      </c>
      <c r="C132" s="51">
        <v>12</v>
      </c>
      <c r="D132" s="52">
        <v>29</v>
      </c>
      <c r="E132" s="117"/>
      <c r="F132" s="282"/>
      <c r="G132" s="54"/>
      <c r="H132" s="149">
        <f t="shared" ref="H132:H139" si="24">($D132-($D132*$P$2))*$G132</f>
        <v>0</v>
      </c>
      <c r="I132" s="283">
        <v>98152</v>
      </c>
      <c r="J132" s="284" t="s">
        <v>293</v>
      </c>
      <c r="K132" s="285">
        <v>8</v>
      </c>
      <c r="L132" s="107">
        <v>53</v>
      </c>
      <c r="M132" s="286"/>
      <c r="N132" s="286"/>
      <c r="O132" s="54"/>
      <c r="P132" s="108">
        <f>($L132-($L132*$P$2))*$O132</f>
        <v>0</v>
      </c>
      <c r="Q132" s="157"/>
      <c r="R132" s="1"/>
      <c r="S132" s="1"/>
      <c r="T132" s="2"/>
      <c r="U132" s="2"/>
      <c r="V132" s="2"/>
      <c r="W132" s="2"/>
      <c r="X132" s="3"/>
      <c r="Y132" s="3"/>
      <c r="Z132" s="3"/>
      <c r="AA132" s="3"/>
      <c r="AB132" s="3"/>
      <c r="AC132" s="3"/>
      <c r="AD132" s="3"/>
    </row>
    <row r="133" spans="1:45" s="4" customFormat="1" ht="30.6" customHeight="1" x14ac:dyDescent="0.3">
      <c r="A133" s="104">
        <v>99802</v>
      </c>
      <c r="B133" s="114" t="s">
        <v>294</v>
      </c>
      <c r="C133" s="64">
        <v>12</v>
      </c>
      <c r="D133" s="65">
        <v>32.5</v>
      </c>
      <c r="E133" s="118"/>
      <c r="F133" s="225"/>
      <c r="G133" s="67"/>
      <c r="H133" s="68">
        <f t="shared" si="24"/>
        <v>0</v>
      </c>
      <c r="I133" s="500">
        <v>99801</v>
      </c>
      <c r="J133" s="736" t="s">
        <v>295</v>
      </c>
      <c r="K133" s="502">
        <v>8</v>
      </c>
      <c r="L133" s="512">
        <v>53.5</v>
      </c>
      <c r="M133" s="663"/>
      <c r="N133" s="664"/>
      <c r="O133" s="505"/>
      <c r="P133" s="513">
        <f>($L133-($L133*$P$2))*$O133</f>
        <v>0</v>
      </c>
      <c r="Q133" s="157"/>
      <c r="R133" s="1"/>
      <c r="S133" s="1"/>
      <c r="T133" s="2"/>
      <c r="U133" s="2"/>
      <c r="V133" s="2"/>
      <c r="W133" s="2"/>
      <c r="X133" s="3"/>
      <c r="Y133" s="3"/>
      <c r="Z133" s="3"/>
      <c r="AA133" s="3"/>
      <c r="AB133" s="3"/>
      <c r="AC133" s="3"/>
      <c r="AD133" s="3"/>
    </row>
    <row r="134" spans="1:45" s="4" customFormat="1" ht="30.6" customHeight="1" x14ac:dyDescent="0.3">
      <c r="A134" s="56">
        <v>99805</v>
      </c>
      <c r="B134" s="201" t="s">
        <v>296</v>
      </c>
      <c r="C134" s="58">
        <v>12</v>
      </c>
      <c r="D134" s="76">
        <v>33.75</v>
      </c>
      <c r="E134" s="120"/>
      <c r="F134" s="215"/>
      <c r="G134" s="54"/>
      <c r="H134" s="55">
        <f t="shared" si="24"/>
        <v>0</v>
      </c>
      <c r="I134" s="200">
        <v>98115</v>
      </c>
      <c r="J134" s="201" t="s">
        <v>297</v>
      </c>
      <c r="K134" s="58">
        <v>8</v>
      </c>
      <c r="L134" s="59">
        <v>58</v>
      </c>
      <c r="M134" s="120"/>
      <c r="N134" s="215"/>
      <c r="O134" s="54"/>
      <c r="P134" s="108">
        <f>($L134-($L134*$P$2))*$O134</f>
        <v>0</v>
      </c>
      <c r="Q134" s="157"/>
      <c r="R134" s="1"/>
      <c r="S134" s="1"/>
      <c r="T134" s="2"/>
      <c r="U134" s="2"/>
      <c r="V134" s="2"/>
      <c r="W134" s="2"/>
      <c r="X134" s="3"/>
      <c r="Y134" s="3"/>
      <c r="Z134" s="3"/>
      <c r="AA134" s="3"/>
      <c r="AB134" s="3"/>
      <c r="AC134" s="3"/>
      <c r="AD134" s="3"/>
    </row>
    <row r="135" spans="1:45" s="4" customFormat="1" ht="30.6" customHeight="1" x14ac:dyDescent="0.3">
      <c r="A135" s="104">
        <v>99806</v>
      </c>
      <c r="B135" s="114" t="s">
        <v>298</v>
      </c>
      <c r="C135" s="64">
        <v>12</v>
      </c>
      <c r="D135" s="65">
        <v>33.75</v>
      </c>
      <c r="E135" s="118"/>
      <c r="F135" s="225"/>
      <c r="G135" s="67"/>
      <c r="H135" s="68">
        <f t="shared" si="24"/>
        <v>0</v>
      </c>
      <c r="I135" s="137">
        <v>98153</v>
      </c>
      <c r="J135" s="287" t="s">
        <v>299</v>
      </c>
      <c r="K135" s="160">
        <v>8</v>
      </c>
      <c r="L135" s="72">
        <v>62</v>
      </c>
      <c r="M135" s="161"/>
      <c r="N135" s="161"/>
      <c r="O135" s="67"/>
      <c r="P135" s="115">
        <f>($L135-($L135*$P$2))*$O135</f>
        <v>0</v>
      </c>
      <c r="Q135" s="157"/>
      <c r="R135" s="1"/>
      <c r="S135" s="1"/>
      <c r="T135" s="2"/>
      <c r="U135" s="2"/>
      <c r="V135" s="2"/>
      <c r="W135" s="2"/>
      <c r="X135" s="3"/>
      <c r="Y135" s="3"/>
      <c r="Z135" s="3"/>
      <c r="AA135" s="3"/>
      <c r="AB135" s="3"/>
      <c r="AC135" s="3"/>
      <c r="AD135" s="3"/>
    </row>
    <row r="136" spans="1:45" s="4" customFormat="1" ht="30.6" customHeight="1" thickBot="1" x14ac:dyDescent="0.35">
      <c r="A136" s="229">
        <v>99803</v>
      </c>
      <c r="B136" s="331" t="s">
        <v>300</v>
      </c>
      <c r="C136" s="332">
        <v>12</v>
      </c>
      <c r="D136" s="153">
        <v>43</v>
      </c>
      <c r="E136" s="233"/>
      <c r="F136" s="234"/>
      <c r="G136" s="315"/>
      <c r="H136" s="342">
        <f t="shared" si="24"/>
        <v>0</v>
      </c>
      <c r="I136" s="229">
        <v>98116</v>
      </c>
      <c r="J136" s="331" t="s">
        <v>301</v>
      </c>
      <c r="K136" s="332">
        <v>4</v>
      </c>
      <c r="L136" s="232">
        <v>82.25</v>
      </c>
      <c r="M136" s="233"/>
      <c r="N136" s="234"/>
      <c r="O136" s="315"/>
      <c r="P136" s="316">
        <f>($L136-($L136*$P$2))*$O136</f>
        <v>0</v>
      </c>
      <c r="Q136" s="148"/>
      <c r="R136" s="1"/>
      <c r="S136" s="1"/>
      <c r="T136" s="2"/>
      <c r="U136" s="2"/>
      <c r="V136" s="2"/>
      <c r="W136" s="2"/>
      <c r="X136" s="3"/>
      <c r="Y136" s="3"/>
      <c r="Z136" s="3"/>
      <c r="AA136" s="3"/>
      <c r="AB136" s="3"/>
      <c r="AC136" s="3"/>
      <c r="AD136" s="3"/>
    </row>
    <row r="137" spans="1:45" ht="48" customHeight="1" thickBot="1" x14ac:dyDescent="0.35">
      <c r="A137" s="1127" t="s">
        <v>802</v>
      </c>
      <c r="B137" s="1127"/>
      <c r="C137" s="1127"/>
      <c r="D137" s="1127"/>
      <c r="E137" s="1127"/>
      <c r="F137" s="1127"/>
      <c r="G137" s="1127"/>
      <c r="H137" s="1127"/>
      <c r="I137" s="1127"/>
      <c r="J137" s="1127"/>
      <c r="K137" s="1127"/>
      <c r="L137" s="1127"/>
      <c r="M137" s="1127"/>
      <c r="N137" s="1127"/>
      <c r="O137" s="1127"/>
      <c r="P137" s="1127"/>
      <c r="Q137" s="148"/>
    </row>
    <row r="138" spans="1:45" s="43" customFormat="1" ht="29.25" thickBot="1" x14ac:dyDescent="0.3">
      <c r="A138" s="44" t="s">
        <v>677</v>
      </c>
      <c r="B138" s="45" t="s">
        <v>35</v>
      </c>
      <c r="C138" s="46" t="s">
        <v>36</v>
      </c>
      <c r="D138" s="46" t="s">
        <v>757</v>
      </c>
      <c r="E138" s="46" t="s">
        <v>37</v>
      </c>
      <c r="F138" s="46" t="s">
        <v>38</v>
      </c>
      <c r="G138" s="46" t="s">
        <v>678</v>
      </c>
      <c r="H138" s="47" t="s">
        <v>679</v>
      </c>
      <c r="I138" s="44" t="s">
        <v>677</v>
      </c>
      <c r="J138" s="45" t="s">
        <v>35</v>
      </c>
      <c r="K138" s="46" t="s">
        <v>36</v>
      </c>
      <c r="L138" s="46" t="s">
        <v>757</v>
      </c>
      <c r="M138" s="46" t="s">
        <v>37</v>
      </c>
      <c r="N138" s="46" t="s">
        <v>38</v>
      </c>
      <c r="O138" s="46" t="s">
        <v>678</v>
      </c>
      <c r="P138" s="48" t="s">
        <v>758</v>
      </c>
      <c r="Q138" s="1"/>
      <c r="R138" s="1"/>
      <c r="S138" s="49"/>
      <c r="T138" s="28"/>
      <c r="U138" s="28"/>
      <c r="V138" s="29"/>
      <c r="W138" s="28"/>
      <c r="X138" s="3"/>
      <c r="Y138" s="3"/>
      <c r="Z138" s="3"/>
      <c r="AA138" s="3"/>
      <c r="AB138" s="3"/>
      <c r="AC138" s="3"/>
      <c r="AD138" s="3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3"/>
      <c r="AS138" s="3"/>
    </row>
    <row r="139" spans="1:45" s="4" customFormat="1" ht="30" customHeight="1" x14ac:dyDescent="0.3">
      <c r="A139" s="288">
        <v>98000</v>
      </c>
      <c r="B139" s="272" t="s">
        <v>302</v>
      </c>
      <c r="C139" s="289">
        <v>12</v>
      </c>
      <c r="D139" s="128">
        <v>50</v>
      </c>
      <c r="E139" s="129"/>
      <c r="F139" s="290"/>
      <c r="G139" s="277"/>
      <c r="H139" s="291">
        <f t="shared" si="24"/>
        <v>0</v>
      </c>
      <c r="I139" s="279">
        <f>($K139*$M139)+$N139</f>
        <v>0</v>
      </c>
      <c r="J139" s="280"/>
      <c r="K139" s="280"/>
      <c r="L139" s="280"/>
      <c r="M139" s="280"/>
      <c r="N139" s="280"/>
      <c r="O139" s="280"/>
      <c r="P139" s="917"/>
      <c r="Q139" s="148"/>
      <c r="R139" s="1"/>
      <c r="S139" s="1"/>
      <c r="T139" s="2"/>
      <c r="U139" s="2"/>
      <c r="V139" s="2"/>
      <c r="W139" s="2"/>
      <c r="X139" s="3"/>
      <c r="Y139" s="3"/>
      <c r="Z139" s="3"/>
      <c r="AA139" s="3"/>
      <c r="AB139" s="163"/>
      <c r="AC139" s="3"/>
      <c r="AD139" s="3"/>
    </row>
    <row r="140" spans="1:45" s="43" customFormat="1" ht="18" hidden="1" x14ac:dyDescent="0.25">
      <c r="A140" s="918"/>
      <c r="B140" s="919"/>
      <c r="C140" s="919"/>
      <c r="D140" s="919"/>
      <c r="E140" s="919"/>
      <c r="F140" s="919"/>
      <c r="G140" s="919"/>
      <c r="H140" s="919"/>
      <c r="I140" s="919"/>
      <c r="J140" s="919"/>
      <c r="K140" s="919"/>
      <c r="L140" s="919"/>
      <c r="M140" s="919"/>
      <c r="N140" s="919"/>
      <c r="O140" s="919"/>
      <c r="P140" s="920"/>
      <c r="Q140" s="1"/>
      <c r="R140" s="1"/>
      <c r="S140" s="49"/>
      <c r="T140" s="28"/>
      <c r="U140" s="28"/>
      <c r="V140" s="29"/>
      <c r="W140" s="28"/>
      <c r="X140" s="3"/>
      <c r="Y140" s="3"/>
      <c r="Z140" s="3"/>
      <c r="AA140" s="3"/>
      <c r="AB140" s="3"/>
      <c r="AC140" s="3"/>
      <c r="AD140" s="3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3"/>
      <c r="AS140" s="3"/>
    </row>
    <row r="141" spans="1:45" ht="29.25" hidden="1" thickBot="1" x14ac:dyDescent="0.35">
      <c r="A141" s="44" t="s">
        <v>677</v>
      </c>
      <c r="B141" s="45" t="s">
        <v>35</v>
      </c>
      <c r="C141" s="46" t="s">
        <v>36</v>
      </c>
      <c r="D141" s="46" t="s">
        <v>757</v>
      </c>
      <c r="E141" s="46" t="s">
        <v>37</v>
      </c>
      <c r="F141" s="46" t="s">
        <v>38</v>
      </c>
      <c r="G141" s="46" t="s">
        <v>678</v>
      </c>
      <c r="H141" s="47" t="s">
        <v>679</v>
      </c>
      <c r="I141" s="44" t="s">
        <v>677</v>
      </c>
      <c r="J141" s="45" t="s">
        <v>35</v>
      </c>
      <c r="K141" s="46" t="s">
        <v>36</v>
      </c>
      <c r="L141" s="46" t="s">
        <v>757</v>
      </c>
      <c r="M141" s="46" t="s">
        <v>37</v>
      </c>
      <c r="N141" s="46" t="s">
        <v>38</v>
      </c>
      <c r="O141" s="46" t="s">
        <v>678</v>
      </c>
      <c r="P141" s="48" t="s">
        <v>679</v>
      </c>
      <c r="Q141" s="148"/>
    </row>
    <row r="142" spans="1:45" s="4" customFormat="1" ht="18.75" hidden="1" x14ac:dyDescent="0.3">
      <c r="A142" s="1132" t="s">
        <v>692</v>
      </c>
      <c r="B142" s="1133"/>
      <c r="C142" s="1133"/>
      <c r="D142" s="1133"/>
      <c r="E142" s="1133"/>
      <c r="F142" s="1133"/>
      <c r="G142" s="1133"/>
      <c r="H142" s="1133"/>
      <c r="I142" s="1133"/>
      <c r="J142" s="1133"/>
      <c r="K142" s="1133"/>
      <c r="L142" s="1133"/>
      <c r="M142" s="1133"/>
      <c r="N142" s="1133"/>
      <c r="O142" s="1133"/>
      <c r="P142" s="1134"/>
      <c r="Q142" s="148"/>
      <c r="R142" s="1"/>
      <c r="S142" s="1"/>
      <c r="T142" s="2"/>
      <c r="U142" s="2"/>
      <c r="V142" s="2"/>
      <c r="W142" s="2"/>
      <c r="X142" s="3"/>
      <c r="Y142" s="3"/>
      <c r="Z142" s="3"/>
      <c r="AA142" s="3"/>
      <c r="AB142" s="163"/>
      <c r="AC142" s="3"/>
      <c r="AD142" s="3"/>
    </row>
    <row r="143" spans="1:45" s="4" customFormat="1" ht="30.6" hidden="1" customHeight="1" x14ac:dyDescent="0.3">
      <c r="A143" s="643">
        <v>98172</v>
      </c>
      <c r="B143" s="737" t="s">
        <v>303</v>
      </c>
      <c r="C143" s="645">
        <v>18</v>
      </c>
      <c r="D143" s="646">
        <v>23.25</v>
      </c>
      <c r="E143" s="738"/>
      <c r="F143" s="738"/>
      <c r="G143" s="649">
        <f>($C143*$E143)+$F143</f>
        <v>0</v>
      </c>
      <c r="H143" s="739">
        <f>($D143-($D143*$P$2))*$G143</f>
        <v>0</v>
      </c>
      <c r="I143" s="740">
        <v>98180</v>
      </c>
      <c r="J143" s="737" t="s">
        <v>304</v>
      </c>
      <c r="K143" s="645">
        <v>8</v>
      </c>
      <c r="L143" s="741">
        <v>52</v>
      </c>
      <c r="M143" s="738"/>
      <c r="N143" s="738"/>
      <c r="O143" s="649">
        <f>($K143*$M143)+$N143</f>
        <v>0</v>
      </c>
      <c r="P143" s="742">
        <f>($L143-($L143*$P$2))*$O143</f>
        <v>0</v>
      </c>
      <c r="Q143" s="148"/>
      <c r="R143" s="1"/>
      <c r="S143" s="1"/>
      <c r="T143" s="2"/>
      <c r="U143" s="2"/>
      <c r="V143" s="2"/>
      <c r="W143" s="2"/>
      <c r="X143" s="3"/>
      <c r="Y143" s="3"/>
      <c r="Z143" s="3"/>
      <c r="AA143" s="3"/>
      <c r="AB143" s="163"/>
      <c r="AC143" s="3"/>
      <c r="AD143" s="3"/>
    </row>
    <row r="144" spans="1:45" s="4" customFormat="1" ht="30" hidden="1" customHeight="1" x14ac:dyDescent="0.3">
      <c r="A144" s="681">
        <v>98179</v>
      </c>
      <c r="B144" s="743" t="s">
        <v>305</v>
      </c>
      <c r="C144" s="683">
        <v>8</v>
      </c>
      <c r="D144" s="704">
        <v>50</v>
      </c>
      <c r="E144" s="615"/>
      <c r="F144" s="615"/>
      <c r="G144" s="616">
        <f>($C144*$E144)+$F144</f>
        <v>0</v>
      </c>
      <c r="H144" s="744">
        <f>($D144-($D144*$P$2))*$G144</f>
        <v>0</v>
      </c>
      <c r="I144" s="745">
        <v>98182</v>
      </c>
      <c r="J144" s="743" t="s">
        <v>306</v>
      </c>
      <c r="K144" s="683">
        <v>8</v>
      </c>
      <c r="L144" s="613">
        <v>54</v>
      </c>
      <c r="M144" s="615"/>
      <c r="N144" s="615"/>
      <c r="O144" s="616">
        <f>($K144*$M144)+$N144</f>
        <v>0</v>
      </c>
      <c r="P144" s="642">
        <f>($L144-($L144*$P$2))*$O144</f>
        <v>0</v>
      </c>
      <c r="Q144" s="148"/>
      <c r="R144" s="1"/>
      <c r="S144" s="1"/>
      <c r="T144" s="2"/>
      <c r="U144" s="2"/>
      <c r="V144" s="2"/>
      <c r="W144" s="2"/>
      <c r="X144" s="3"/>
      <c r="Y144" s="3"/>
      <c r="Z144" s="3"/>
      <c r="AA144" s="3"/>
      <c r="AB144" s="163"/>
      <c r="AC144" s="3"/>
      <c r="AD144" s="3"/>
    </row>
    <row r="145" spans="1:45" s="4" customFormat="1" ht="18.75" x14ac:dyDescent="0.3">
      <c r="A145" s="1135" t="s">
        <v>307</v>
      </c>
      <c r="B145" s="1136"/>
      <c r="C145" s="1136"/>
      <c r="D145" s="1136"/>
      <c r="E145" s="1136"/>
      <c r="F145" s="1136"/>
      <c r="G145" s="1136"/>
      <c r="H145" s="1136"/>
      <c r="I145" s="1136"/>
      <c r="J145" s="1136"/>
      <c r="K145" s="1136"/>
      <c r="L145" s="1136"/>
      <c r="M145" s="1136"/>
      <c r="N145" s="1136"/>
      <c r="O145" s="1136"/>
      <c r="P145" s="1137"/>
      <c r="Q145" s="157"/>
      <c r="R145" s="1"/>
      <c r="S145" s="1"/>
      <c r="T145" s="2"/>
      <c r="U145" s="2"/>
      <c r="V145" s="2"/>
      <c r="W145" s="2"/>
      <c r="X145" s="3"/>
      <c r="Y145" s="3"/>
      <c r="Z145" s="3"/>
      <c r="AA145" s="3"/>
      <c r="AB145" s="3"/>
      <c r="AC145" s="3"/>
      <c r="AD145" s="3"/>
    </row>
    <row r="146" spans="1:45" ht="30.6" customHeight="1" x14ac:dyDescent="0.3">
      <c r="A146" s="665">
        <v>98185</v>
      </c>
      <c r="B146" s="746" t="s">
        <v>308</v>
      </c>
      <c r="C146" s="747">
        <v>8</v>
      </c>
      <c r="D146" s="496">
        <v>45</v>
      </c>
      <c r="E146" s="748"/>
      <c r="F146" s="748"/>
      <c r="G146" s="498">
        <f>($C146*$E146)+$F146</f>
        <v>0</v>
      </c>
      <c r="H146" s="499">
        <f>($D146-($D146*$P$2))*$G146</f>
        <v>0</v>
      </c>
      <c r="I146" s="281">
        <v>98155</v>
      </c>
      <c r="J146" s="293" t="s">
        <v>309</v>
      </c>
      <c r="K146" s="292">
        <v>12</v>
      </c>
      <c r="L146" s="107">
        <v>49</v>
      </c>
      <c r="M146" s="244"/>
      <c r="N146" s="244"/>
      <c r="O146" s="54"/>
      <c r="P146" s="108">
        <f>($L146-($L146*$P$2))*$O146</f>
        <v>0</v>
      </c>
      <c r="Q146" s="157"/>
    </row>
    <row r="147" spans="1:45" ht="30.6" customHeight="1" x14ac:dyDescent="0.3">
      <c r="A147" s="500">
        <v>98186</v>
      </c>
      <c r="B147" s="749" t="s">
        <v>310</v>
      </c>
      <c r="C147" s="750">
        <v>8</v>
      </c>
      <c r="D147" s="503">
        <v>46</v>
      </c>
      <c r="E147" s="751"/>
      <c r="F147" s="751"/>
      <c r="G147" s="505">
        <f>($C147*$E147)+$F147</f>
        <v>0</v>
      </c>
      <c r="H147" s="506">
        <f>($D147-($D147*$P$2))*$G147</f>
        <v>0</v>
      </c>
      <c r="I147" s="62">
        <v>98154</v>
      </c>
      <c r="J147" s="294" t="s">
        <v>311</v>
      </c>
      <c r="K147" s="224">
        <v>12</v>
      </c>
      <c r="L147" s="72">
        <v>49</v>
      </c>
      <c r="M147" s="159"/>
      <c r="N147" s="159"/>
      <c r="O147" s="67"/>
      <c r="P147" s="115">
        <f>($L147-($L147*$P$2))*$O147</f>
        <v>0</v>
      </c>
      <c r="Q147" s="157"/>
    </row>
    <row r="148" spans="1:45" ht="30.6" customHeight="1" x14ac:dyDescent="0.3">
      <c r="A148" s="281">
        <v>98157</v>
      </c>
      <c r="B148" s="293" t="s">
        <v>312</v>
      </c>
      <c r="C148" s="292">
        <v>12</v>
      </c>
      <c r="D148" s="107">
        <v>49</v>
      </c>
      <c r="E148" s="244"/>
      <c r="F148" s="244"/>
      <c r="G148" s="54"/>
      <c r="H148" s="149">
        <f>($D148-($D148*$P$2))*$G148</f>
        <v>0</v>
      </c>
      <c r="I148" s="665">
        <v>98187</v>
      </c>
      <c r="J148" s="746" t="s">
        <v>313</v>
      </c>
      <c r="K148" s="747">
        <v>6</v>
      </c>
      <c r="L148" s="529">
        <v>60</v>
      </c>
      <c r="M148" s="748"/>
      <c r="N148" s="748"/>
      <c r="O148" s="498"/>
      <c r="P148" s="530">
        <f>($L148-($L148*$P$2))*$O148</f>
        <v>0</v>
      </c>
      <c r="Q148" s="148"/>
    </row>
    <row r="149" spans="1:45" ht="30" customHeight="1" thickBot="1" x14ac:dyDescent="0.35">
      <c r="A149" s="295">
        <v>98158</v>
      </c>
      <c r="B149" s="931" t="s">
        <v>314</v>
      </c>
      <c r="C149" s="296">
        <v>12</v>
      </c>
      <c r="D149" s="205">
        <v>49</v>
      </c>
      <c r="E149" s="207"/>
      <c r="F149" s="207"/>
      <c r="G149" s="208"/>
      <c r="H149" s="297">
        <f>($D149-($D149*$P$2))*$G149</f>
        <v>0</v>
      </c>
      <c r="I149" s="295">
        <v>98188</v>
      </c>
      <c r="J149" s="932" t="s">
        <v>315</v>
      </c>
      <c r="K149" s="296">
        <v>8</v>
      </c>
      <c r="L149" s="205">
        <v>62</v>
      </c>
      <c r="M149" s="207"/>
      <c r="N149" s="207"/>
      <c r="O149" s="208"/>
      <c r="P149" s="214">
        <f>($L149-($L149*$P$2))*$O149</f>
        <v>0</v>
      </c>
      <c r="Q149" s="148"/>
    </row>
    <row r="150" spans="1:45" s="242" customFormat="1" ht="18.75" hidden="1" x14ac:dyDescent="0.3">
      <c r="A150" s="1132" t="s">
        <v>693</v>
      </c>
      <c r="B150" s="1133"/>
      <c r="C150" s="1133"/>
      <c r="D150" s="1133"/>
      <c r="E150" s="1133"/>
      <c r="F150" s="1133"/>
      <c r="G150" s="1133"/>
      <c r="H150" s="1133"/>
      <c r="I150" s="1133"/>
      <c r="J150" s="1133"/>
      <c r="K150" s="1133"/>
      <c r="L150" s="1133"/>
      <c r="M150" s="1133"/>
      <c r="N150" s="1133"/>
      <c r="O150" s="1133"/>
      <c r="P150" s="1134"/>
      <c r="Q150" s="236"/>
      <c r="R150" s="237"/>
      <c r="S150" s="237"/>
      <c r="T150" s="238"/>
      <c r="U150" s="238"/>
      <c r="V150" s="238"/>
      <c r="W150" s="238"/>
      <c r="X150" s="239"/>
      <c r="Y150" s="239"/>
      <c r="Z150" s="239"/>
      <c r="AA150" s="239"/>
      <c r="AB150" s="239"/>
      <c r="AC150" s="239"/>
      <c r="AD150" s="239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</row>
    <row r="151" spans="1:45" ht="30.6" hidden="1" customHeight="1" x14ac:dyDescent="0.3">
      <c r="A151" s="643">
        <v>98166</v>
      </c>
      <c r="B151" s="737" t="s">
        <v>316</v>
      </c>
      <c r="C151" s="645">
        <v>12</v>
      </c>
      <c r="D151" s="646">
        <v>49</v>
      </c>
      <c r="E151" s="738"/>
      <c r="F151" s="738"/>
      <c r="G151" s="649">
        <f>($C151*$E151)+$F151</f>
        <v>0</v>
      </c>
      <c r="H151" s="650">
        <f>($D151-($D151*$P$2))*$G151</f>
        <v>0</v>
      </c>
      <c r="I151" s="643">
        <v>98165</v>
      </c>
      <c r="J151" s="644" t="s">
        <v>317</v>
      </c>
      <c r="K151" s="645">
        <v>12</v>
      </c>
      <c r="L151" s="741">
        <v>49</v>
      </c>
      <c r="M151" s="738"/>
      <c r="N151" s="738"/>
      <c r="O151" s="649">
        <f>($K151*$M151)+$N151</f>
        <v>0</v>
      </c>
      <c r="P151" s="742">
        <f>($L151-($L151*$P$2))*$O151</f>
        <v>0</v>
      </c>
      <c r="Q151" s="148"/>
    </row>
    <row r="152" spans="1:45" ht="30" hidden="1" customHeight="1" x14ac:dyDescent="0.3">
      <c r="A152" s="681">
        <v>98168</v>
      </c>
      <c r="B152" s="682" t="s">
        <v>318</v>
      </c>
      <c r="C152" s="683">
        <v>12</v>
      </c>
      <c r="D152" s="704">
        <v>49</v>
      </c>
      <c r="E152" s="615"/>
      <c r="F152" s="615"/>
      <c r="G152" s="616">
        <f>($C152*$E152)+$F152</f>
        <v>0</v>
      </c>
      <c r="H152" s="617">
        <f>($D152-($D152*$P$2))*$G152</f>
        <v>0</v>
      </c>
      <c r="I152" s="681">
        <v>98167</v>
      </c>
      <c r="J152" s="682" t="s">
        <v>319</v>
      </c>
      <c r="K152" s="683">
        <v>12</v>
      </c>
      <c r="L152" s="613">
        <v>49</v>
      </c>
      <c r="M152" s="615"/>
      <c r="N152" s="615"/>
      <c r="O152" s="616">
        <f>($K152*$M152)+$N152</f>
        <v>0</v>
      </c>
      <c r="P152" s="642">
        <f>($L152-($L152*$P$2))*$O152</f>
        <v>0</v>
      </c>
      <c r="Q152" s="148"/>
    </row>
    <row r="153" spans="1:45" ht="33.75" x14ac:dyDescent="0.65">
      <c r="A153" s="1128" t="s">
        <v>694</v>
      </c>
      <c r="B153" s="1128"/>
      <c r="C153" s="1128"/>
      <c r="D153" s="1128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8"/>
      <c r="O153" s="1128"/>
      <c r="P153" s="1128"/>
      <c r="Q153" s="148"/>
    </row>
    <row r="154" spans="1:45" ht="18.75" x14ac:dyDescent="0.3">
      <c r="A154" s="1103" t="s">
        <v>39</v>
      </c>
      <c r="B154" s="1104"/>
      <c r="C154" s="1104"/>
      <c r="D154" s="1104"/>
      <c r="E154" s="1104"/>
      <c r="F154" s="1104"/>
      <c r="G154" s="1104"/>
      <c r="H154" s="1104"/>
      <c r="I154" s="1104"/>
      <c r="J154" s="1104"/>
      <c r="K154" s="1104"/>
      <c r="L154" s="1104"/>
      <c r="M154" s="1104"/>
      <c r="N154" s="1104"/>
      <c r="O154" s="1104"/>
      <c r="P154" s="1112"/>
      <c r="Q154" s="148"/>
    </row>
    <row r="155" spans="1:45" ht="30.6" hidden="1" customHeight="1" x14ac:dyDescent="0.3">
      <c r="A155" s="523">
        <v>99502</v>
      </c>
      <c r="B155" s="536" t="s">
        <v>320</v>
      </c>
      <c r="C155" s="525">
        <v>12</v>
      </c>
      <c r="D155" s="496">
        <v>33.75</v>
      </c>
      <c r="E155" s="541"/>
      <c r="F155" s="752"/>
      <c r="G155" s="498">
        <f t="shared" ref="G155:G163" si="25">($C155*$E155)+$F155</f>
        <v>0</v>
      </c>
      <c r="H155" s="499">
        <f t="shared" ref="H155:H163" si="26">($D155-($D155*$P$2))*$G155</f>
        <v>0</v>
      </c>
      <c r="I155" s="643">
        <v>99631</v>
      </c>
      <c r="J155" s="753" t="s">
        <v>321</v>
      </c>
      <c r="K155" s="754">
        <v>6</v>
      </c>
      <c r="L155" s="741">
        <v>53.5</v>
      </c>
      <c r="M155" s="755"/>
      <c r="N155" s="756"/>
      <c r="O155" s="649">
        <f t="shared" ref="O155:O162" si="27">($K155*$M155)+$N155</f>
        <v>0</v>
      </c>
      <c r="P155" s="742">
        <f t="shared" ref="P155:P162" si="28">($L155-($L155*$P$2))*$O155</f>
        <v>0</v>
      </c>
      <c r="Q155" s="148"/>
    </row>
    <row r="156" spans="1:45" ht="30.6" hidden="1" customHeight="1" x14ac:dyDescent="0.3">
      <c r="A156" s="668">
        <v>99425</v>
      </c>
      <c r="B156" s="730" t="s">
        <v>322</v>
      </c>
      <c r="C156" s="731">
        <v>12</v>
      </c>
      <c r="D156" s="671">
        <v>36</v>
      </c>
      <c r="E156" s="732"/>
      <c r="F156" s="733"/>
      <c r="G156" s="674">
        <f t="shared" si="25"/>
        <v>0</v>
      </c>
      <c r="H156" s="702">
        <f t="shared" si="26"/>
        <v>0</v>
      </c>
      <c r="I156" s="681">
        <v>99666</v>
      </c>
      <c r="J156" s="611" t="s">
        <v>323</v>
      </c>
      <c r="K156" s="612">
        <v>8</v>
      </c>
      <c r="L156" s="613">
        <v>54.5</v>
      </c>
      <c r="M156" s="722"/>
      <c r="N156" s="723"/>
      <c r="O156" s="616">
        <f t="shared" si="27"/>
        <v>0</v>
      </c>
      <c r="P156" s="642">
        <f t="shared" si="28"/>
        <v>0</v>
      </c>
      <c r="Q156" s="148"/>
    </row>
    <row r="157" spans="1:45" ht="30.6" customHeight="1" x14ac:dyDescent="0.3">
      <c r="A157" s="766">
        <v>99667</v>
      </c>
      <c r="B157" s="607" t="s">
        <v>324</v>
      </c>
      <c r="C157" s="608">
        <v>8</v>
      </c>
      <c r="D157" s="678">
        <v>48.75</v>
      </c>
      <c r="E157" s="758"/>
      <c r="F157" s="759"/>
      <c r="G157" s="600">
        <f t="shared" si="25"/>
        <v>0</v>
      </c>
      <c r="H157" s="601">
        <f t="shared" si="26"/>
        <v>0</v>
      </c>
      <c r="I157" s="298">
        <v>23024</v>
      </c>
      <c r="J157" s="201" t="s">
        <v>325</v>
      </c>
      <c r="K157" s="58">
        <v>6</v>
      </c>
      <c r="L157" s="59">
        <v>54.5</v>
      </c>
      <c r="M157" s="142"/>
      <c r="N157" s="250"/>
      <c r="O157" s="54">
        <f t="shared" si="27"/>
        <v>0</v>
      </c>
      <c r="P157" s="108">
        <f t="shared" si="28"/>
        <v>0</v>
      </c>
    </row>
    <row r="158" spans="1:45" ht="30.6" hidden="1" customHeight="1" x14ac:dyDescent="0.3">
      <c r="A158" s="559">
        <v>99570</v>
      </c>
      <c r="B158" s="560" t="s">
        <v>326</v>
      </c>
      <c r="C158" s="561">
        <v>6</v>
      </c>
      <c r="D158" s="562">
        <v>48.75</v>
      </c>
      <c r="E158" s="718"/>
      <c r="F158" s="719"/>
      <c r="G158" s="565">
        <f t="shared" si="25"/>
        <v>0</v>
      </c>
      <c r="H158" s="566">
        <f t="shared" si="26"/>
        <v>0</v>
      </c>
      <c r="I158" s="668">
        <v>99648</v>
      </c>
      <c r="J158" s="730" t="s">
        <v>327</v>
      </c>
      <c r="K158" s="731">
        <v>6</v>
      </c>
      <c r="L158" s="757">
        <v>55.75</v>
      </c>
      <c r="M158" s="732"/>
      <c r="N158" s="733"/>
      <c r="O158" s="674">
        <f t="shared" si="27"/>
        <v>0</v>
      </c>
      <c r="P158" s="675">
        <f t="shared" si="28"/>
        <v>0</v>
      </c>
    </row>
    <row r="159" spans="1:45" s="242" customFormat="1" ht="30.6" hidden="1" customHeight="1" x14ac:dyDescent="0.3">
      <c r="A159" s="767">
        <v>99646</v>
      </c>
      <c r="B159" s="607" t="s">
        <v>328</v>
      </c>
      <c r="C159" s="608">
        <v>6</v>
      </c>
      <c r="D159" s="678">
        <v>48.75</v>
      </c>
      <c r="E159" s="758"/>
      <c r="F159" s="759"/>
      <c r="G159" s="600">
        <f t="shared" si="25"/>
        <v>0</v>
      </c>
      <c r="H159" s="601">
        <f t="shared" si="26"/>
        <v>0</v>
      </c>
      <c r="I159" s="606">
        <v>99574</v>
      </c>
      <c r="J159" s="607" t="s">
        <v>329</v>
      </c>
      <c r="K159" s="608">
        <v>4</v>
      </c>
      <c r="L159" s="597">
        <v>55.75</v>
      </c>
      <c r="M159" s="758"/>
      <c r="N159" s="759"/>
      <c r="O159" s="600">
        <f t="shared" si="27"/>
        <v>0</v>
      </c>
      <c r="P159" s="632">
        <f t="shared" si="28"/>
        <v>0</v>
      </c>
      <c r="Q159" s="237"/>
      <c r="R159" s="237"/>
      <c r="S159" s="237"/>
      <c r="T159" s="238"/>
      <c r="U159" s="238"/>
      <c r="V159" s="238"/>
      <c r="W159" s="238"/>
      <c r="X159" s="239"/>
      <c r="Y159" s="239"/>
      <c r="Z159" s="239"/>
      <c r="AA159" s="239"/>
      <c r="AB159" s="239"/>
      <c r="AC159" s="239"/>
      <c r="AD159" s="239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</row>
    <row r="160" spans="1:45" ht="30.6" hidden="1" customHeight="1" x14ac:dyDescent="0.3">
      <c r="A160" s="625">
        <v>99571</v>
      </c>
      <c r="B160" s="560" t="s">
        <v>330</v>
      </c>
      <c r="C160" s="561">
        <v>6</v>
      </c>
      <c r="D160" s="562">
        <v>48.75</v>
      </c>
      <c r="E160" s="718"/>
      <c r="F160" s="719"/>
      <c r="G160" s="565">
        <f t="shared" si="25"/>
        <v>0</v>
      </c>
      <c r="H160" s="566">
        <f t="shared" si="26"/>
        <v>0</v>
      </c>
      <c r="I160" s="625">
        <v>99630</v>
      </c>
      <c r="J160" s="560" t="s">
        <v>331</v>
      </c>
      <c r="K160" s="561">
        <v>4</v>
      </c>
      <c r="L160" s="590">
        <v>68.5</v>
      </c>
      <c r="M160" s="718"/>
      <c r="N160" s="719"/>
      <c r="O160" s="565">
        <f t="shared" si="27"/>
        <v>0</v>
      </c>
      <c r="P160" s="588">
        <f t="shared" si="28"/>
        <v>0</v>
      </c>
    </row>
    <row r="161" spans="1:45" s="242" customFormat="1" ht="30.6" hidden="1" customHeight="1" x14ac:dyDescent="0.3">
      <c r="A161" s="606">
        <v>99647</v>
      </c>
      <c r="B161" s="607" t="s">
        <v>332</v>
      </c>
      <c r="C161" s="608">
        <v>6</v>
      </c>
      <c r="D161" s="678">
        <v>48.75</v>
      </c>
      <c r="E161" s="758"/>
      <c r="F161" s="759"/>
      <c r="G161" s="600">
        <f t="shared" si="25"/>
        <v>0</v>
      </c>
      <c r="H161" s="601">
        <f t="shared" si="26"/>
        <v>0</v>
      </c>
      <c r="I161" s="760">
        <v>99726</v>
      </c>
      <c r="J161" s="761" t="s">
        <v>333</v>
      </c>
      <c r="K161" s="657">
        <v>4</v>
      </c>
      <c r="L161" s="762">
        <v>77.75</v>
      </c>
      <c r="M161" s="763"/>
      <c r="N161" s="764"/>
      <c r="O161" s="661">
        <f t="shared" si="27"/>
        <v>0</v>
      </c>
      <c r="P161" s="765">
        <f t="shared" si="28"/>
        <v>0</v>
      </c>
      <c r="Q161" s="237"/>
      <c r="R161" s="237"/>
      <c r="S161" s="237"/>
      <c r="T161" s="238"/>
      <c r="U161" s="238"/>
      <c r="V161" s="238"/>
      <c r="W161" s="238"/>
      <c r="X161" s="239"/>
      <c r="Y161" s="239"/>
      <c r="Z161" s="239"/>
      <c r="AA161" s="239"/>
      <c r="AB161" s="239"/>
      <c r="AC161" s="239"/>
      <c r="AD161" s="239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</row>
    <row r="162" spans="1:45" ht="30.6" customHeight="1" thickBot="1" x14ac:dyDescent="0.35">
      <c r="A162" s="625">
        <v>99382</v>
      </c>
      <c r="B162" s="560" t="s">
        <v>334</v>
      </c>
      <c r="C162" s="561">
        <v>9</v>
      </c>
      <c r="D162" s="562">
        <v>49.75</v>
      </c>
      <c r="E162" s="718"/>
      <c r="F162" s="719"/>
      <c r="G162" s="565">
        <f t="shared" si="25"/>
        <v>0</v>
      </c>
      <c r="H162" s="566">
        <f t="shared" si="26"/>
        <v>0</v>
      </c>
      <c r="I162" s="86">
        <v>99526</v>
      </c>
      <c r="J162" s="114" t="s">
        <v>335</v>
      </c>
      <c r="K162" s="64">
        <v>4</v>
      </c>
      <c r="L162" s="72">
        <v>91.75</v>
      </c>
      <c r="M162" s="140"/>
      <c r="N162" s="251"/>
      <c r="O162" s="67">
        <f t="shared" si="27"/>
        <v>0</v>
      </c>
      <c r="P162" s="115">
        <f t="shared" si="28"/>
        <v>0</v>
      </c>
    </row>
    <row r="163" spans="1:45" ht="30" customHeight="1" x14ac:dyDescent="0.3">
      <c r="A163" s="655">
        <v>99465</v>
      </c>
      <c r="B163" s="761" t="s">
        <v>336</v>
      </c>
      <c r="C163" s="657">
        <v>6</v>
      </c>
      <c r="D163" s="658">
        <v>51</v>
      </c>
      <c r="E163" s="763"/>
      <c r="F163" s="764"/>
      <c r="G163" s="661">
        <f t="shared" si="25"/>
        <v>0</v>
      </c>
      <c r="H163" s="662">
        <f t="shared" si="26"/>
        <v>0</v>
      </c>
      <c r="I163" s="279">
        <f>($K163*$M163)+$N163</f>
        <v>0</v>
      </c>
      <c r="J163" s="280"/>
      <c r="K163" s="280"/>
      <c r="L163" s="280"/>
      <c r="M163" s="280"/>
      <c r="N163" s="280"/>
      <c r="O163" s="280"/>
      <c r="P163" s="280"/>
    </row>
    <row r="164" spans="1:45" ht="18.75" x14ac:dyDescent="0.3">
      <c r="A164" s="1103" t="s">
        <v>695</v>
      </c>
      <c r="B164" s="1104"/>
      <c r="C164" s="1104"/>
      <c r="D164" s="1104"/>
      <c r="E164" s="1104"/>
      <c r="F164" s="1104"/>
      <c r="G164" s="1104"/>
      <c r="H164" s="1104"/>
      <c r="I164" s="1104"/>
      <c r="J164" s="1104"/>
      <c r="K164" s="1104"/>
      <c r="L164" s="1104"/>
      <c r="M164" s="1104"/>
      <c r="N164" s="1104"/>
      <c r="O164" s="1104"/>
      <c r="P164" s="1112"/>
      <c r="Q164" s="157"/>
    </row>
    <row r="165" spans="1:45" ht="30" customHeight="1" x14ac:dyDescent="0.3">
      <c r="A165" s="299">
        <v>99883</v>
      </c>
      <c r="B165" s="119" t="s">
        <v>337</v>
      </c>
      <c r="C165" s="103">
        <v>6</v>
      </c>
      <c r="D165" s="76">
        <v>53.5</v>
      </c>
      <c r="E165" s="142"/>
      <c r="F165" s="250"/>
      <c r="G165" s="54"/>
      <c r="H165" s="55">
        <f>($D165-($D165*$P$2))*$G165</f>
        <v>0</v>
      </c>
      <c r="I165" s="101">
        <v>99886</v>
      </c>
      <c r="J165" s="119" t="s">
        <v>338</v>
      </c>
      <c r="K165" s="103">
        <v>8</v>
      </c>
      <c r="L165" s="59">
        <v>61.5</v>
      </c>
      <c r="M165" s="142"/>
      <c r="N165" s="250"/>
      <c r="O165" s="54"/>
      <c r="P165" s="108">
        <f>($L165-($L165*$P$2))*$O165</f>
        <v>0</v>
      </c>
      <c r="Q165" s="148"/>
    </row>
    <row r="166" spans="1:45" s="242" customFormat="1" ht="18.75" x14ac:dyDescent="0.3">
      <c r="A166" s="1103" t="s">
        <v>696</v>
      </c>
      <c r="B166" s="1104"/>
      <c r="C166" s="1104"/>
      <c r="D166" s="1104"/>
      <c r="E166" s="1104"/>
      <c r="F166" s="1104"/>
      <c r="G166" s="1104"/>
      <c r="H166" s="1104"/>
      <c r="I166" s="1104"/>
      <c r="J166" s="1104"/>
      <c r="K166" s="1104"/>
      <c r="L166" s="1104"/>
      <c r="M166" s="1104"/>
      <c r="N166" s="1104"/>
      <c r="O166" s="1104"/>
      <c r="P166" s="1112"/>
      <c r="Q166" s="236"/>
      <c r="R166" s="237"/>
      <c r="S166" s="237"/>
      <c r="T166" s="238"/>
      <c r="U166" s="238"/>
      <c r="V166" s="238"/>
      <c r="W166" s="238"/>
      <c r="X166" s="239"/>
      <c r="Y166" s="239"/>
      <c r="Z166" s="239"/>
      <c r="AA166" s="239"/>
      <c r="AB166" s="239"/>
      <c r="AC166" s="239"/>
      <c r="AD166" s="239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</row>
    <row r="167" spans="1:45" ht="30.6" customHeight="1" x14ac:dyDescent="0.3">
      <c r="A167" s="141">
        <v>98150</v>
      </c>
      <c r="B167" s="191" t="s">
        <v>339</v>
      </c>
      <c r="C167" s="192">
        <v>10</v>
      </c>
      <c r="D167" s="59">
        <v>42</v>
      </c>
      <c r="E167" s="300"/>
      <c r="F167" s="300"/>
      <c r="G167" s="216"/>
      <c r="H167" s="228">
        <f>($D167-($D167*$P$2))*$G167</f>
        <v>0</v>
      </c>
      <c r="I167" s="202">
        <v>99884</v>
      </c>
      <c r="J167" s="119" t="s">
        <v>340</v>
      </c>
      <c r="K167" s="103">
        <v>8</v>
      </c>
      <c r="L167" s="59">
        <v>62.75</v>
      </c>
      <c r="M167" s="142"/>
      <c r="N167" s="250"/>
      <c r="O167" s="54"/>
      <c r="P167" s="108">
        <f>($L167-($L167*$P$2))*$O167</f>
        <v>0</v>
      </c>
      <c r="Q167" s="148"/>
    </row>
    <row r="168" spans="1:45" s="242" customFormat="1" ht="30.6" customHeight="1" x14ac:dyDescent="0.3">
      <c r="A168" s="301">
        <v>99880</v>
      </c>
      <c r="B168" s="113" t="s">
        <v>341</v>
      </c>
      <c r="C168" s="71">
        <v>12</v>
      </c>
      <c r="D168" s="65">
        <v>45.25</v>
      </c>
      <c r="E168" s="140"/>
      <c r="F168" s="251"/>
      <c r="G168" s="73"/>
      <c r="H168" s="162">
        <f>($D168-($D168*$P$2))*$G168</f>
        <v>0</v>
      </c>
      <c r="I168" s="69">
        <v>99887</v>
      </c>
      <c r="J168" s="113" t="s">
        <v>342</v>
      </c>
      <c r="K168" s="71">
        <v>6</v>
      </c>
      <c r="L168" s="72">
        <v>65</v>
      </c>
      <c r="M168" s="140"/>
      <c r="N168" s="251"/>
      <c r="O168" s="67"/>
      <c r="P168" s="115">
        <f>($L168-($L168*$P$2))*$O168</f>
        <v>0</v>
      </c>
      <c r="Q168" s="236"/>
      <c r="R168" s="237"/>
      <c r="S168" s="237"/>
      <c r="T168" s="238"/>
      <c r="U168" s="238"/>
      <c r="V168" s="238"/>
      <c r="W168" s="238"/>
      <c r="X168" s="239"/>
      <c r="Y168" s="239"/>
      <c r="Z168" s="239"/>
      <c r="AA168" s="239"/>
      <c r="AB168" s="239"/>
      <c r="AC168" s="239"/>
      <c r="AD168" s="239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</row>
    <row r="169" spans="1:45" ht="30.6" customHeight="1" thickBot="1" x14ac:dyDescent="0.35">
      <c r="A169" s="202">
        <v>99882</v>
      </c>
      <c r="B169" s="119" t="s">
        <v>343</v>
      </c>
      <c r="C169" s="103">
        <v>8</v>
      </c>
      <c r="D169" s="76">
        <v>46.5</v>
      </c>
      <c r="E169" s="142"/>
      <c r="F169" s="250"/>
      <c r="G169" s="216"/>
      <c r="H169" s="61">
        <f>($D169-($D169*$P$2))*$G169</f>
        <v>0</v>
      </c>
      <c r="I169" s="969">
        <v>99888</v>
      </c>
      <c r="J169" s="937" t="s">
        <v>344</v>
      </c>
      <c r="K169" s="938">
        <v>6</v>
      </c>
      <c r="L169" s="970">
        <v>69</v>
      </c>
      <c r="M169" s="940"/>
      <c r="N169" s="941"/>
      <c r="O169" s="914"/>
      <c r="P169" s="971">
        <f>($L169-($L169*$P$2))*$O169</f>
        <v>0</v>
      </c>
      <c r="Q169" s="148"/>
    </row>
    <row r="170" spans="1:45" ht="30" customHeight="1" thickBot="1" x14ac:dyDescent="0.35">
      <c r="A170" s="125">
        <v>99885</v>
      </c>
      <c r="B170" s="126" t="s">
        <v>345</v>
      </c>
      <c r="C170" s="127">
        <v>6</v>
      </c>
      <c r="D170" s="130">
        <v>62.75</v>
      </c>
      <c r="E170" s="275"/>
      <c r="F170" s="276"/>
      <c r="G170" s="277"/>
      <c r="H170" s="278">
        <f>($D170-($D170*$P$2))*$G170</f>
        <v>0</v>
      </c>
      <c r="I170" s="716">
        <f>($K170*$M170)+$N170</f>
        <v>0</v>
      </c>
      <c r="J170" s="403"/>
      <c r="K170" s="403"/>
      <c r="L170" s="403"/>
      <c r="M170" s="403"/>
      <c r="N170" s="403"/>
      <c r="O170" s="403"/>
      <c r="P170" s="403"/>
      <c r="Q170" s="148"/>
    </row>
    <row r="171" spans="1:45" ht="18.75" x14ac:dyDescent="0.3">
      <c r="A171" s="979" t="s">
        <v>697</v>
      </c>
      <c r="B171" s="980"/>
      <c r="C171" s="980"/>
      <c r="D171" s="980"/>
      <c r="E171" s="980"/>
      <c r="F171" s="980"/>
      <c r="G171" s="980"/>
      <c r="H171" s="980"/>
      <c r="I171" s="980"/>
      <c r="J171" s="980"/>
      <c r="K171" s="980"/>
      <c r="L171" s="980"/>
      <c r="M171" s="980"/>
      <c r="N171" s="980"/>
      <c r="O171" s="980"/>
      <c r="P171" s="981"/>
      <c r="Q171" s="148"/>
    </row>
    <row r="172" spans="1:45" ht="30" customHeight="1" x14ac:dyDescent="0.3">
      <c r="A172" s="88">
        <v>99879</v>
      </c>
      <c r="B172" s="119" t="s">
        <v>346</v>
      </c>
      <c r="C172" s="103">
        <v>12</v>
      </c>
      <c r="D172" s="76">
        <v>39</v>
      </c>
      <c r="E172" s="142"/>
      <c r="F172" s="250"/>
      <c r="G172" s="54"/>
      <c r="H172" s="55">
        <f>($D172-($D172*$P$2))*$G172</f>
        <v>0</v>
      </c>
      <c r="I172" s="101">
        <v>99881</v>
      </c>
      <c r="J172" s="119" t="s">
        <v>347</v>
      </c>
      <c r="K172" s="103">
        <v>12</v>
      </c>
      <c r="L172" s="59">
        <v>45.25</v>
      </c>
      <c r="M172" s="142"/>
      <c r="N172" s="250"/>
      <c r="O172" s="54"/>
      <c r="P172" s="108">
        <f>($L172-($L172*$P$2))*$O172</f>
        <v>0</v>
      </c>
      <c r="Q172" s="148"/>
    </row>
    <row r="173" spans="1:45" ht="18.75" x14ac:dyDescent="0.3">
      <c r="A173" s="1115" t="s">
        <v>88</v>
      </c>
      <c r="B173" s="1105"/>
      <c r="C173" s="1105"/>
      <c r="D173" s="1105"/>
      <c r="E173" s="1105"/>
      <c r="F173" s="1105"/>
      <c r="G173" s="1105"/>
      <c r="H173" s="1105"/>
      <c r="I173" s="1105"/>
      <c r="J173" s="1105"/>
      <c r="K173" s="1105"/>
      <c r="L173" s="1105"/>
      <c r="M173" s="1105"/>
      <c r="N173" s="1105"/>
      <c r="O173" s="1105"/>
      <c r="P173" s="1106"/>
      <c r="Q173" s="148"/>
    </row>
    <row r="174" spans="1:45" ht="30.6" hidden="1" customHeight="1" x14ac:dyDescent="0.3">
      <c r="A174" s="768">
        <v>4291</v>
      </c>
      <c r="B174" s="769">
        <v>7</v>
      </c>
      <c r="C174" s="754">
        <v>8</v>
      </c>
      <c r="D174" s="646">
        <v>58</v>
      </c>
      <c r="E174" s="770"/>
      <c r="F174" s="738"/>
      <c r="G174" s="649">
        <f>($C174*$E174)+$F174</f>
        <v>0</v>
      </c>
      <c r="H174" s="650">
        <f>($D174-($D174*$P$2))*$G174</f>
        <v>0</v>
      </c>
      <c r="I174" s="768" t="s">
        <v>348</v>
      </c>
      <c r="J174" s="753" t="s">
        <v>349</v>
      </c>
      <c r="K174" s="754">
        <v>12</v>
      </c>
      <c r="L174" s="646">
        <v>58</v>
      </c>
      <c r="M174" s="770"/>
      <c r="N174" s="738"/>
      <c r="O174" s="649">
        <f>($K174*$M174)+$N174</f>
        <v>0</v>
      </c>
      <c r="P174" s="650">
        <f>($L174-($L174*$P$2))*$O174</f>
        <v>0</v>
      </c>
      <c r="Q174" s="148"/>
    </row>
    <row r="175" spans="1:45" ht="30" hidden="1" customHeight="1" x14ac:dyDescent="0.3">
      <c r="A175" s="703">
        <v>4290</v>
      </c>
      <c r="B175" s="611" t="s">
        <v>350</v>
      </c>
      <c r="C175" s="612">
        <v>8</v>
      </c>
      <c r="D175" s="704">
        <v>58</v>
      </c>
      <c r="E175" s="614"/>
      <c r="F175" s="615"/>
      <c r="G175" s="616">
        <f>($C174*$E174)+$F174</f>
        <v>0</v>
      </c>
      <c r="H175" s="617">
        <f>($D174-($D174*$P$2))*$G174</f>
        <v>0</v>
      </c>
      <c r="I175" s="703" t="s">
        <v>351</v>
      </c>
      <c r="J175" s="639" t="s">
        <v>352</v>
      </c>
      <c r="K175" s="640">
        <v>8</v>
      </c>
      <c r="L175" s="704">
        <v>64</v>
      </c>
      <c r="M175" s="614"/>
      <c r="N175" s="641"/>
      <c r="O175" s="616">
        <f>($K175*$M175)+$N175</f>
        <v>0</v>
      </c>
      <c r="P175" s="617">
        <f>($L175-($L175*$P$2))*$O175</f>
        <v>0</v>
      </c>
      <c r="Q175" s="148"/>
    </row>
    <row r="176" spans="1:45" ht="18.75" hidden="1" x14ac:dyDescent="0.3">
      <c r="A176" s="1120" t="s">
        <v>759</v>
      </c>
      <c r="B176" s="1121"/>
      <c r="C176" s="1121"/>
      <c r="D176" s="1121"/>
      <c r="E176" s="1121"/>
      <c r="F176" s="1121"/>
      <c r="G176" s="1121"/>
      <c r="H176" s="1121"/>
      <c r="I176" s="1121"/>
      <c r="J176" s="1121"/>
      <c r="K176" s="1121"/>
      <c r="L176" s="1121"/>
      <c r="M176" s="1121"/>
      <c r="N176" s="1121"/>
      <c r="O176" s="1121"/>
      <c r="P176" s="1122"/>
      <c r="Q176" s="148"/>
    </row>
    <row r="177" spans="1:45" ht="30.6" hidden="1" customHeight="1" x14ac:dyDescent="0.3">
      <c r="A177" s="768" t="s">
        <v>353</v>
      </c>
      <c r="B177" s="753" t="s">
        <v>354</v>
      </c>
      <c r="C177" s="772">
        <v>12</v>
      </c>
      <c r="D177" s="773">
        <v>64</v>
      </c>
      <c r="E177" s="755"/>
      <c r="F177" s="756"/>
      <c r="G177" s="649">
        <f>($C177*$E177)+$F177</f>
        <v>0</v>
      </c>
      <c r="H177" s="650">
        <f>($D177-($D177*$P$2))*$G177</f>
        <v>0</v>
      </c>
      <c r="I177" s="538" t="s">
        <v>355</v>
      </c>
      <c r="J177" s="536" t="s">
        <v>356</v>
      </c>
      <c r="K177" s="525">
        <v>8</v>
      </c>
      <c r="L177" s="529">
        <v>75.5</v>
      </c>
      <c r="M177" s="497"/>
      <c r="N177" s="771"/>
      <c r="O177" s="498">
        <f>($K177*$M177)+$N177</f>
        <v>0</v>
      </c>
      <c r="P177" s="530">
        <f>($L177-($L177*$P$2))*$O177</f>
        <v>0</v>
      </c>
      <c r="Q177" s="148"/>
    </row>
    <row r="178" spans="1:45" s="242" customFormat="1" ht="30.6" customHeight="1" thickBot="1" x14ac:dyDescent="0.35">
      <c r="A178" s="923" t="s">
        <v>357</v>
      </c>
      <c r="B178" s="933" t="s">
        <v>358</v>
      </c>
      <c r="C178" s="934">
        <v>8</v>
      </c>
      <c r="D178" s="935">
        <v>64</v>
      </c>
      <c r="E178" s="927"/>
      <c r="F178" s="928"/>
      <c r="G178" s="929">
        <f>($C178*$E178)+$F178</f>
        <v>0</v>
      </c>
      <c r="H178" s="930">
        <f>($D178-($D178*$P$2))*$G178</f>
        <v>0</v>
      </c>
      <c r="I178" s="267" t="s">
        <v>359</v>
      </c>
      <c r="J178" s="203" t="s">
        <v>360</v>
      </c>
      <c r="K178" s="204">
        <v>8</v>
      </c>
      <c r="L178" s="205">
        <v>75.5</v>
      </c>
      <c r="M178" s="206"/>
      <c r="N178" s="207"/>
      <c r="O178" s="208"/>
      <c r="P178" s="214">
        <f>($L178-($L178*$P$2))*$O178</f>
        <v>0</v>
      </c>
      <c r="Q178" s="236"/>
      <c r="R178" s="237"/>
      <c r="S178" s="237"/>
      <c r="T178" s="238"/>
      <c r="U178" s="238"/>
      <c r="V178" s="238"/>
      <c r="W178" s="238"/>
      <c r="X178" s="239"/>
      <c r="Y178" s="239"/>
      <c r="Z178" s="239"/>
      <c r="AA178" s="239"/>
      <c r="AB178" s="239"/>
      <c r="AC178" s="239"/>
      <c r="AD178" s="239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</row>
    <row r="179" spans="1:45" ht="30.6" hidden="1" customHeight="1" x14ac:dyDescent="0.3">
      <c r="A179" s="774" t="s">
        <v>361</v>
      </c>
      <c r="B179" s="604" t="s">
        <v>362</v>
      </c>
      <c r="C179" s="605">
        <v>6</v>
      </c>
      <c r="D179" s="678">
        <v>64</v>
      </c>
      <c r="E179" s="598"/>
      <c r="F179" s="609"/>
      <c r="G179" s="600">
        <f>($C179*$E179)+$F179</f>
        <v>0</v>
      </c>
      <c r="H179" s="601">
        <f>($D179-($D179*$P$2))*$G179</f>
        <v>0</v>
      </c>
      <c r="I179" s="774" t="s">
        <v>363</v>
      </c>
      <c r="J179" s="607" t="s">
        <v>364</v>
      </c>
      <c r="K179" s="608">
        <v>8</v>
      </c>
      <c r="L179" s="597">
        <v>75.5</v>
      </c>
      <c r="M179" s="598"/>
      <c r="N179" s="599"/>
      <c r="O179" s="600">
        <f>($K179*$M179)+$N179</f>
        <v>0</v>
      </c>
      <c r="P179" s="632">
        <f>($L179-($L179*$P$2))*$O179</f>
        <v>0</v>
      </c>
      <c r="Q179" s="148"/>
    </row>
    <row r="180" spans="1:45" ht="30.6" hidden="1" customHeight="1" x14ac:dyDescent="0.3">
      <c r="A180" s="622" t="s">
        <v>365</v>
      </c>
      <c r="B180" s="560" t="s">
        <v>366</v>
      </c>
      <c r="C180" s="561">
        <v>8</v>
      </c>
      <c r="D180" s="590">
        <v>69.75</v>
      </c>
      <c r="E180" s="563"/>
      <c r="F180" s="564"/>
      <c r="G180" s="565">
        <f>($C180*$E180)+$F180</f>
        <v>0</v>
      </c>
      <c r="H180" s="588">
        <f>($D180-($D180*$P$2))*$G180</f>
        <v>0</v>
      </c>
      <c r="I180" s="703" t="s">
        <v>367</v>
      </c>
      <c r="J180" s="611" t="s">
        <v>368</v>
      </c>
      <c r="K180" s="720">
        <v>8</v>
      </c>
      <c r="L180" s="721">
        <v>84.75</v>
      </c>
      <c r="M180" s="722"/>
      <c r="N180" s="723"/>
      <c r="O180" s="616">
        <f>($K180*$M180)+$N180</f>
        <v>0</v>
      </c>
      <c r="P180" s="642">
        <f>($L180-($L180*$P$2))*$O180</f>
        <v>0</v>
      </c>
      <c r="Q180" s="148"/>
    </row>
    <row r="181" spans="1:45" ht="30" hidden="1" customHeight="1" x14ac:dyDescent="0.3">
      <c r="A181" s="775">
        <v>4289</v>
      </c>
      <c r="B181" s="761" t="s">
        <v>369</v>
      </c>
      <c r="C181" s="776">
        <v>4</v>
      </c>
      <c r="D181" s="777">
        <v>69.75</v>
      </c>
      <c r="E181" s="763"/>
      <c r="F181" s="764"/>
      <c r="G181" s="661"/>
      <c r="H181" s="765">
        <f>($D181-($D181*$P$2))*$G181</f>
        <v>0</v>
      </c>
      <c r="Q181" s="148"/>
    </row>
    <row r="182" spans="1:45" ht="33.75" x14ac:dyDescent="0.65">
      <c r="A182" s="982" t="s">
        <v>370</v>
      </c>
      <c r="B182" s="982"/>
      <c r="C182" s="982"/>
      <c r="D182" s="982"/>
      <c r="E182" s="982"/>
      <c r="F182" s="982"/>
      <c r="G182" s="982"/>
      <c r="H182" s="982"/>
      <c r="I182" s="982"/>
      <c r="J182" s="982"/>
      <c r="K182" s="982"/>
      <c r="L182" s="982"/>
      <c r="M182" s="982"/>
      <c r="N182" s="982"/>
      <c r="O182" s="982"/>
      <c r="P182" s="982"/>
      <c r="Q182" s="148"/>
    </row>
    <row r="183" spans="1:45" ht="18.75" x14ac:dyDescent="0.3">
      <c r="A183" s="1103" t="s">
        <v>39</v>
      </c>
      <c r="B183" s="1104"/>
      <c r="C183" s="1104"/>
      <c r="D183" s="1104"/>
      <c r="E183" s="1104"/>
      <c r="F183" s="1104"/>
      <c r="G183" s="1104"/>
      <c r="H183" s="1104"/>
      <c r="I183" s="1104"/>
      <c r="J183" s="1104"/>
      <c r="K183" s="1104"/>
      <c r="L183" s="1104"/>
      <c r="M183" s="1104"/>
      <c r="N183" s="1104"/>
      <c r="O183" s="1104"/>
      <c r="P183" s="1112"/>
    </row>
    <row r="184" spans="1:45" ht="30.6" customHeight="1" x14ac:dyDescent="0.3">
      <c r="A184" s="528">
        <v>99233</v>
      </c>
      <c r="B184" s="527" t="s">
        <v>371</v>
      </c>
      <c r="C184" s="495">
        <v>36</v>
      </c>
      <c r="D184" s="496">
        <v>9.3000000000000007</v>
      </c>
      <c r="E184" s="497"/>
      <c r="F184" s="748"/>
      <c r="G184" s="498">
        <f t="shared" ref="G184:G192" si="29">($C184*$E184)+$F184</f>
        <v>0</v>
      </c>
      <c r="H184" s="499">
        <f t="shared" ref="H184:H192" si="30">($D184-($D184*$P$2))*$G184</f>
        <v>0</v>
      </c>
      <c r="I184" s="202">
        <v>20040</v>
      </c>
      <c r="J184" s="119" t="s">
        <v>372</v>
      </c>
      <c r="K184" s="103">
        <v>24</v>
      </c>
      <c r="L184" s="59">
        <v>20</v>
      </c>
      <c r="M184" s="60"/>
      <c r="N184" s="194"/>
      <c r="O184" s="216">
        <f t="shared" ref="O184:O191" si="31">($K184*$M184)+$N184</f>
        <v>0</v>
      </c>
      <c r="P184" s="228">
        <f t="shared" ref="P184:P191" si="32">($L184-($L184*$P$2))*$O184</f>
        <v>0</v>
      </c>
    </row>
    <row r="185" spans="1:45" s="242" customFormat="1" ht="30.6" hidden="1" customHeight="1" x14ac:dyDescent="0.3">
      <c r="A185" s="778">
        <v>99231</v>
      </c>
      <c r="B185" s="730" t="s">
        <v>373</v>
      </c>
      <c r="C185" s="731">
        <v>36</v>
      </c>
      <c r="D185" s="671">
        <v>9.3000000000000007</v>
      </c>
      <c r="E185" s="700"/>
      <c r="F185" s="779"/>
      <c r="G185" s="674">
        <f t="shared" si="29"/>
        <v>0</v>
      </c>
      <c r="H185" s="702">
        <f t="shared" si="30"/>
        <v>0</v>
      </c>
      <c r="I185" s="785">
        <v>99060</v>
      </c>
      <c r="J185" s="736" t="s">
        <v>374</v>
      </c>
      <c r="K185" s="502">
        <v>24</v>
      </c>
      <c r="L185" s="512">
        <v>21</v>
      </c>
      <c r="M185" s="504"/>
      <c r="N185" s="751"/>
      <c r="O185" s="505">
        <f t="shared" si="31"/>
        <v>0</v>
      </c>
      <c r="P185" s="513">
        <f t="shared" si="32"/>
        <v>0</v>
      </c>
      <c r="Q185" s="237"/>
      <c r="R185" s="237"/>
      <c r="S185" s="237"/>
      <c r="T185" s="238"/>
      <c r="U185" s="238"/>
      <c r="V185" s="238"/>
      <c r="W185" s="238"/>
      <c r="X185" s="239"/>
      <c r="Y185" s="239"/>
      <c r="Z185" s="239"/>
      <c r="AA185" s="239"/>
      <c r="AB185" s="239"/>
      <c r="AC185" s="239"/>
      <c r="AD185" s="239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</row>
    <row r="186" spans="1:45" ht="30.6" hidden="1" customHeight="1" x14ac:dyDescent="0.3">
      <c r="A186" s="780">
        <v>20037</v>
      </c>
      <c r="B186" s="781" t="s">
        <v>375</v>
      </c>
      <c r="C186" s="782">
        <v>24</v>
      </c>
      <c r="D186" s="658">
        <v>13.5</v>
      </c>
      <c r="E186" s="783"/>
      <c r="F186" s="784"/>
      <c r="G186" s="661">
        <f t="shared" si="29"/>
        <v>0</v>
      </c>
      <c r="H186" s="662">
        <f t="shared" si="30"/>
        <v>0</v>
      </c>
      <c r="I186" s="523">
        <v>20042</v>
      </c>
      <c r="J186" s="536" t="s">
        <v>376</v>
      </c>
      <c r="K186" s="525">
        <v>24</v>
      </c>
      <c r="L186" s="529">
        <v>21</v>
      </c>
      <c r="M186" s="497"/>
      <c r="N186" s="771"/>
      <c r="O186" s="498">
        <f t="shared" si="31"/>
        <v>0</v>
      </c>
      <c r="P186" s="530">
        <f t="shared" si="32"/>
        <v>0</v>
      </c>
    </row>
    <row r="187" spans="1:45" ht="30.6" customHeight="1" x14ac:dyDescent="0.3">
      <c r="A187" s="500">
        <v>20035</v>
      </c>
      <c r="B187" s="736" t="s">
        <v>377</v>
      </c>
      <c r="C187" s="502">
        <v>24</v>
      </c>
      <c r="D187" s="503">
        <v>13.5</v>
      </c>
      <c r="E187" s="504"/>
      <c r="F187" s="751"/>
      <c r="G187" s="505">
        <f t="shared" si="29"/>
        <v>0</v>
      </c>
      <c r="H187" s="506">
        <f t="shared" si="30"/>
        <v>0</v>
      </c>
      <c r="I187" s="322">
        <v>99077</v>
      </c>
      <c r="J187" s="114" t="s">
        <v>378</v>
      </c>
      <c r="K187" s="64">
        <v>24</v>
      </c>
      <c r="L187" s="72">
        <v>23.5</v>
      </c>
      <c r="M187" s="66"/>
      <c r="N187" s="159"/>
      <c r="O187" s="73">
        <f t="shared" si="31"/>
        <v>0</v>
      </c>
      <c r="P187" s="74">
        <f t="shared" si="32"/>
        <v>0</v>
      </c>
    </row>
    <row r="188" spans="1:45" ht="18.75" x14ac:dyDescent="0.3">
      <c r="A188" s="1103" t="s">
        <v>803</v>
      </c>
      <c r="B188" s="1104"/>
      <c r="C188" s="1104"/>
      <c r="D188" s="1104"/>
      <c r="E188" s="1104"/>
      <c r="F188" s="1104"/>
      <c r="G188" s="1104"/>
      <c r="H188" s="1104"/>
      <c r="I188" s="1104"/>
      <c r="J188" s="1104"/>
      <c r="K188" s="1104"/>
      <c r="L188" s="1104"/>
      <c r="M188" s="1104"/>
      <c r="N188" s="1104"/>
      <c r="O188" s="1104"/>
      <c r="P188" s="1112"/>
    </row>
    <row r="189" spans="1:45" ht="30.6" hidden="1" customHeight="1" x14ac:dyDescent="0.3">
      <c r="A189" s="786">
        <v>20033</v>
      </c>
      <c r="B189" s="787" t="s">
        <v>379</v>
      </c>
      <c r="C189" s="788">
        <v>24</v>
      </c>
      <c r="D189" s="646">
        <v>13.5</v>
      </c>
      <c r="E189" s="770"/>
      <c r="F189" s="789"/>
      <c r="G189" s="649">
        <f t="shared" si="29"/>
        <v>0</v>
      </c>
      <c r="H189" s="650">
        <f t="shared" si="30"/>
        <v>0</v>
      </c>
      <c r="I189" s="494">
        <v>99092</v>
      </c>
      <c r="J189" s="527" t="s">
        <v>380</v>
      </c>
      <c r="K189" s="495">
        <v>24</v>
      </c>
      <c r="L189" s="529">
        <v>27</v>
      </c>
      <c r="M189" s="497"/>
      <c r="N189" s="748"/>
      <c r="O189" s="498">
        <f t="shared" si="31"/>
        <v>0</v>
      </c>
      <c r="P189" s="530">
        <f t="shared" si="32"/>
        <v>0</v>
      </c>
    </row>
    <row r="190" spans="1:45" ht="30.6" customHeight="1" thickBot="1" x14ac:dyDescent="0.35">
      <c r="A190" s="973">
        <v>20036</v>
      </c>
      <c r="B190" s="933" t="s">
        <v>381</v>
      </c>
      <c r="C190" s="934">
        <v>24</v>
      </c>
      <c r="D190" s="935">
        <v>13.5</v>
      </c>
      <c r="E190" s="927"/>
      <c r="F190" s="928"/>
      <c r="G190" s="929">
        <f t="shared" si="29"/>
        <v>0</v>
      </c>
      <c r="H190" s="930">
        <f t="shared" si="30"/>
        <v>0</v>
      </c>
      <c r="I190" s="974">
        <v>99264</v>
      </c>
      <c r="J190" s="211" t="s">
        <v>382</v>
      </c>
      <c r="K190" s="212">
        <v>24</v>
      </c>
      <c r="L190" s="205">
        <v>27</v>
      </c>
      <c r="M190" s="206"/>
      <c r="N190" s="213"/>
      <c r="O190" s="269">
        <f t="shared" si="31"/>
        <v>0</v>
      </c>
      <c r="P190" s="270">
        <f t="shared" si="32"/>
        <v>0</v>
      </c>
      <c r="Q190" s="148"/>
    </row>
    <row r="191" spans="1:45" ht="30.6" hidden="1" customHeight="1" x14ac:dyDescent="0.3">
      <c r="A191" s="790">
        <v>20034</v>
      </c>
      <c r="B191" s="604" t="s">
        <v>383</v>
      </c>
      <c r="C191" s="605">
        <v>24</v>
      </c>
      <c r="D191" s="678">
        <v>13.5</v>
      </c>
      <c r="E191" s="598"/>
      <c r="F191" s="609"/>
      <c r="G191" s="600">
        <f t="shared" si="29"/>
        <v>0</v>
      </c>
      <c r="H191" s="601">
        <f t="shared" si="30"/>
        <v>0</v>
      </c>
      <c r="I191" s="972">
        <v>99064</v>
      </c>
      <c r="J191" s="761" t="s">
        <v>384</v>
      </c>
      <c r="K191" s="657">
        <v>24</v>
      </c>
      <c r="L191" s="762">
        <v>28</v>
      </c>
      <c r="M191" s="783"/>
      <c r="N191" s="858"/>
      <c r="O191" s="661">
        <f t="shared" si="31"/>
        <v>0</v>
      </c>
      <c r="P191" s="765">
        <f t="shared" si="32"/>
        <v>0</v>
      </c>
      <c r="Q191" s="148"/>
    </row>
    <row r="192" spans="1:45" ht="30" hidden="1" customHeight="1" x14ac:dyDescent="0.3">
      <c r="A192" s="681">
        <v>20038</v>
      </c>
      <c r="B192" s="611" t="s">
        <v>385</v>
      </c>
      <c r="C192" s="612">
        <v>24</v>
      </c>
      <c r="D192" s="704">
        <v>17</v>
      </c>
      <c r="E192" s="614"/>
      <c r="F192" s="615"/>
      <c r="G192" s="616">
        <f t="shared" si="29"/>
        <v>0</v>
      </c>
      <c r="H192" s="617">
        <f t="shared" si="30"/>
        <v>0</v>
      </c>
      <c r="I192" s="716">
        <f>($K192*$M192)+$N192</f>
        <v>0</v>
      </c>
      <c r="J192" s="403"/>
      <c r="K192" s="403"/>
      <c r="L192" s="403"/>
      <c r="M192" s="403"/>
      <c r="N192" s="403"/>
      <c r="O192" s="403"/>
      <c r="P192" s="403"/>
      <c r="Q192" s="148"/>
    </row>
    <row r="193" spans="1:45" ht="18.75" hidden="1" x14ac:dyDescent="0.3">
      <c r="A193" s="1103" t="s">
        <v>88</v>
      </c>
      <c r="B193" s="1104"/>
      <c r="C193" s="1104"/>
      <c r="D193" s="1104"/>
      <c r="E193" s="1104"/>
      <c r="F193" s="1104"/>
      <c r="G193" s="1104"/>
      <c r="H193" s="1104"/>
      <c r="I193" s="1104"/>
      <c r="J193" s="1104"/>
      <c r="K193" s="1104"/>
      <c r="L193" s="1104"/>
      <c r="M193" s="1104"/>
      <c r="N193" s="1104"/>
      <c r="O193" s="1104"/>
      <c r="P193" s="1112"/>
      <c r="Q193" s="148"/>
    </row>
    <row r="194" spans="1:45" s="242" customFormat="1" ht="30.6" hidden="1" customHeight="1" x14ac:dyDescent="0.3">
      <c r="A194" s="768" t="s">
        <v>386</v>
      </c>
      <c r="B194" s="753" t="s">
        <v>387</v>
      </c>
      <c r="C194" s="754">
        <v>30</v>
      </c>
      <c r="D194" s="646">
        <v>9.3000000000000007</v>
      </c>
      <c r="E194" s="770"/>
      <c r="F194" s="738"/>
      <c r="G194" s="649">
        <f t="shared" ref="G194:G199" si="33">($C194*$E194)+$F194</f>
        <v>0</v>
      </c>
      <c r="H194" s="650">
        <f t="shared" ref="H194:H199" si="34">($D194-($D194*$P$2))*$G194</f>
        <v>0</v>
      </c>
      <c r="I194" s="768">
        <v>1013</v>
      </c>
      <c r="J194" s="753" t="s">
        <v>388</v>
      </c>
      <c r="K194" s="772">
        <v>24</v>
      </c>
      <c r="L194" s="773">
        <v>17.5</v>
      </c>
      <c r="M194" s="755"/>
      <c r="N194" s="756"/>
      <c r="O194" s="649">
        <f>($K194*$M194)+$N194</f>
        <v>0</v>
      </c>
      <c r="P194" s="650">
        <f>($L194-($L194*$P$2))*$O194</f>
        <v>0</v>
      </c>
      <c r="Q194" s="236"/>
      <c r="R194" s="237"/>
      <c r="S194" s="237"/>
      <c r="T194" s="238"/>
      <c r="U194" s="238"/>
      <c r="V194" s="238"/>
      <c r="W194" s="238"/>
      <c r="X194" s="239"/>
      <c r="Y194" s="239"/>
      <c r="Z194" s="239"/>
      <c r="AA194" s="239"/>
      <c r="AB194" s="239"/>
      <c r="AC194" s="239"/>
      <c r="AD194" s="239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</row>
    <row r="195" spans="1:45" ht="30.6" hidden="1" customHeight="1" x14ac:dyDescent="0.3">
      <c r="A195" s="622" t="s">
        <v>389</v>
      </c>
      <c r="B195" s="576" t="s">
        <v>63</v>
      </c>
      <c r="C195" s="577">
        <v>30</v>
      </c>
      <c r="D195" s="562">
        <v>9.3000000000000007</v>
      </c>
      <c r="E195" s="563"/>
      <c r="F195" s="578"/>
      <c r="G195" s="565">
        <f t="shared" si="33"/>
        <v>0</v>
      </c>
      <c r="H195" s="566">
        <f t="shared" si="34"/>
        <v>0</v>
      </c>
      <c r="I195" s="622">
        <v>1017</v>
      </c>
      <c r="J195" s="576" t="s">
        <v>390</v>
      </c>
      <c r="K195" s="577">
        <v>18</v>
      </c>
      <c r="L195" s="590">
        <v>22</v>
      </c>
      <c r="M195" s="718"/>
      <c r="N195" s="719"/>
      <c r="O195" s="565">
        <f>($K195*$M195)+$N195</f>
        <v>0</v>
      </c>
      <c r="P195" s="588">
        <f>($L195-($L195*$P$2))*$O195</f>
        <v>0</v>
      </c>
      <c r="Q195" s="148"/>
    </row>
    <row r="196" spans="1:45" ht="30.6" hidden="1" customHeight="1" x14ac:dyDescent="0.3">
      <c r="A196" s="774" t="s">
        <v>391</v>
      </c>
      <c r="B196" s="604" t="s">
        <v>392</v>
      </c>
      <c r="C196" s="605">
        <v>30</v>
      </c>
      <c r="D196" s="678">
        <v>9.3000000000000007</v>
      </c>
      <c r="E196" s="598"/>
      <c r="F196" s="599"/>
      <c r="G196" s="600">
        <f t="shared" si="33"/>
        <v>0</v>
      </c>
      <c r="H196" s="601">
        <f t="shared" si="34"/>
        <v>0</v>
      </c>
      <c r="I196" s="579">
        <v>1019</v>
      </c>
      <c r="J196" s="585" t="s">
        <v>393</v>
      </c>
      <c r="K196" s="586">
        <v>18</v>
      </c>
      <c r="L196" s="592">
        <v>22</v>
      </c>
      <c r="M196" s="712"/>
      <c r="N196" s="713"/>
      <c r="O196" s="573">
        <f>($K196*$M196)+$N196</f>
        <v>0</v>
      </c>
      <c r="P196" s="589">
        <f>($L196-($L196*$P$2))*$O196</f>
        <v>0</v>
      </c>
      <c r="Q196" s="157"/>
    </row>
    <row r="197" spans="1:45" ht="30.6" hidden="1" customHeight="1" x14ac:dyDescent="0.3">
      <c r="A197" s="622" t="s">
        <v>394</v>
      </c>
      <c r="B197" s="576" t="s">
        <v>395</v>
      </c>
      <c r="C197" s="577">
        <v>30</v>
      </c>
      <c r="D197" s="562">
        <v>11.6</v>
      </c>
      <c r="E197" s="563"/>
      <c r="F197" s="564"/>
      <c r="G197" s="565">
        <f t="shared" si="33"/>
        <v>0</v>
      </c>
      <c r="H197" s="566">
        <f t="shared" si="34"/>
        <v>0</v>
      </c>
      <c r="I197" s="622">
        <v>646</v>
      </c>
      <c r="J197" s="576" t="s">
        <v>396</v>
      </c>
      <c r="K197" s="577">
        <v>18</v>
      </c>
      <c r="L197" s="590">
        <v>22</v>
      </c>
      <c r="M197" s="718"/>
      <c r="N197" s="719"/>
      <c r="O197" s="565">
        <f>($K197*$M197)+$N197</f>
        <v>0</v>
      </c>
      <c r="P197" s="588">
        <f>($L197-($L197*$P$2))*$O197</f>
        <v>0</v>
      </c>
      <c r="Q197" s="157"/>
    </row>
    <row r="198" spans="1:45" ht="30.6" hidden="1" customHeight="1" x14ac:dyDescent="0.3">
      <c r="A198" s="774">
        <v>3916</v>
      </c>
      <c r="B198" s="604" t="s">
        <v>397</v>
      </c>
      <c r="C198" s="605">
        <v>30</v>
      </c>
      <c r="D198" s="678">
        <v>14</v>
      </c>
      <c r="E198" s="758"/>
      <c r="F198" s="759"/>
      <c r="G198" s="600">
        <f t="shared" si="33"/>
        <v>0</v>
      </c>
      <c r="H198" s="601">
        <f t="shared" si="34"/>
        <v>0</v>
      </c>
      <c r="I198" s="689">
        <v>1496</v>
      </c>
      <c r="J198" s="690" t="s">
        <v>398</v>
      </c>
      <c r="K198" s="691">
        <v>18</v>
      </c>
      <c r="L198" s="714">
        <v>23.25</v>
      </c>
      <c r="M198" s="734"/>
      <c r="N198" s="735"/>
      <c r="O198" s="695">
        <f>($K198*$M198)+$N198</f>
        <v>0</v>
      </c>
      <c r="P198" s="729">
        <f>($L198-($L198*$P$2))*$O198</f>
        <v>0</v>
      </c>
      <c r="Q198" s="148"/>
    </row>
    <row r="199" spans="1:45" s="242" customFormat="1" ht="30" hidden="1" customHeight="1" x14ac:dyDescent="0.3">
      <c r="A199" s="703" t="s">
        <v>399</v>
      </c>
      <c r="B199" s="791" t="s">
        <v>400</v>
      </c>
      <c r="C199" s="792">
        <v>24</v>
      </c>
      <c r="D199" s="704">
        <v>17.5</v>
      </c>
      <c r="E199" s="614"/>
      <c r="F199" s="641"/>
      <c r="G199" s="616">
        <f t="shared" si="33"/>
        <v>0</v>
      </c>
      <c r="H199" s="617">
        <f t="shared" si="34"/>
        <v>0</v>
      </c>
      <c r="I199" s="716">
        <f>($K199*$M199)+$N199</f>
        <v>0</v>
      </c>
      <c r="J199" s="403"/>
      <c r="K199" s="403"/>
      <c r="L199" s="403"/>
      <c r="M199" s="403"/>
      <c r="N199" s="403"/>
      <c r="O199" s="403"/>
      <c r="P199" s="403"/>
      <c r="Q199" s="236"/>
      <c r="R199" s="237"/>
      <c r="S199" s="237"/>
      <c r="T199" s="238"/>
      <c r="U199" s="238"/>
      <c r="V199" s="238"/>
      <c r="W199" s="238"/>
      <c r="X199" s="239"/>
      <c r="Y199" s="239"/>
      <c r="Z199" s="239"/>
      <c r="AA199" s="239"/>
      <c r="AB199" s="239"/>
      <c r="AC199" s="239"/>
      <c r="AD199" s="239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  <c r="AR199" s="241"/>
      <c r="AS199" s="241"/>
    </row>
    <row r="200" spans="1:45" ht="33.75" x14ac:dyDescent="0.65">
      <c r="A200" s="982" t="s">
        <v>698</v>
      </c>
      <c r="B200" s="982"/>
      <c r="C200" s="982"/>
      <c r="D200" s="982"/>
      <c r="E200" s="982"/>
      <c r="F200" s="982"/>
      <c r="G200" s="982"/>
      <c r="H200" s="982"/>
      <c r="I200" s="982"/>
      <c r="J200" s="982"/>
      <c r="K200" s="982"/>
      <c r="L200" s="982"/>
      <c r="M200" s="982"/>
      <c r="N200" s="982"/>
      <c r="O200" s="982"/>
      <c r="P200" s="982"/>
      <c r="Q200" s="148"/>
    </row>
    <row r="201" spans="1:45" ht="18.75" x14ac:dyDescent="0.3">
      <c r="A201" s="1103" t="s">
        <v>39</v>
      </c>
      <c r="B201" s="1104"/>
      <c r="C201" s="1104"/>
      <c r="D201" s="1104"/>
      <c r="E201" s="1104"/>
      <c r="F201" s="1104"/>
      <c r="G201" s="1104"/>
      <c r="H201" s="1104"/>
      <c r="I201" s="1104"/>
      <c r="J201" s="1104"/>
      <c r="K201" s="1104"/>
      <c r="L201" s="1104"/>
      <c r="M201" s="1104"/>
      <c r="N201" s="1104"/>
      <c r="O201" s="1104"/>
      <c r="P201" s="1112"/>
      <c r="Q201" s="148"/>
    </row>
    <row r="202" spans="1:45" s="242" customFormat="1" ht="30.6" customHeight="1" x14ac:dyDescent="0.3">
      <c r="A202" s="56">
        <v>99316</v>
      </c>
      <c r="B202" s="201" t="s">
        <v>401</v>
      </c>
      <c r="C202" s="58">
        <v>24</v>
      </c>
      <c r="D202" s="76">
        <v>27</v>
      </c>
      <c r="E202" s="60"/>
      <c r="F202" s="193"/>
      <c r="G202" s="54">
        <f>($C202*$E202)+$F202</f>
        <v>0</v>
      </c>
      <c r="H202" s="55">
        <f>($D202-($D202*$P$2))*$G202</f>
        <v>0</v>
      </c>
      <c r="I202" s="101">
        <v>99416</v>
      </c>
      <c r="J202" s="119" t="s">
        <v>402</v>
      </c>
      <c r="K202" s="103">
        <v>12</v>
      </c>
      <c r="L202" s="59">
        <v>41.75</v>
      </c>
      <c r="M202" s="60"/>
      <c r="N202" s="194"/>
      <c r="O202" s="54">
        <f>($K202*$M202)+$N202</f>
        <v>0</v>
      </c>
      <c r="P202" s="108">
        <f>($L202-($L202*$P$2))*$O202</f>
        <v>0</v>
      </c>
      <c r="Q202" s="325"/>
      <c r="R202" s="237"/>
      <c r="S202" s="237"/>
      <c r="T202" s="238"/>
      <c r="U202" s="238"/>
      <c r="V202" s="238"/>
      <c r="W202" s="238"/>
      <c r="X202" s="239"/>
      <c r="Y202" s="239"/>
      <c r="Z202" s="239"/>
      <c r="AA202" s="239"/>
      <c r="AB202" s="239"/>
      <c r="AC202" s="239"/>
      <c r="AD202" s="239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  <c r="AR202" s="241"/>
      <c r="AS202" s="241"/>
    </row>
    <row r="203" spans="1:45" ht="30.6" customHeight="1" x14ac:dyDescent="0.3">
      <c r="A203" s="62">
        <v>99063</v>
      </c>
      <c r="B203" s="114" t="s">
        <v>403</v>
      </c>
      <c r="C203" s="64">
        <v>24</v>
      </c>
      <c r="D203" s="65">
        <v>29</v>
      </c>
      <c r="E203" s="66"/>
      <c r="F203" s="159"/>
      <c r="G203" s="67">
        <f>($C203*$E203)+$F203</f>
        <v>0</v>
      </c>
      <c r="H203" s="68">
        <f>($D203-($D203*$P$2))*$G203</f>
        <v>0</v>
      </c>
      <c r="I203" s="514">
        <v>30049</v>
      </c>
      <c r="J203" s="549" t="s">
        <v>404</v>
      </c>
      <c r="K203" s="510">
        <v>15</v>
      </c>
      <c r="L203" s="512">
        <v>41.75</v>
      </c>
      <c r="M203" s="504"/>
      <c r="N203" s="793"/>
      <c r="O203" s="505">
        <f>($K203*$M203)+$N203</f>
        <v>0</v>
      </c>
      <c r="P203" s="513">
        <f>($L203-($L203*$P$2))*$O203</f>
        <v>0</v>
      </c>
      <c r="Q203" s="157"/>
    </row>
    <row r="204" spans="1:45" ht="30.6" customHeight="1" thickBot="1" x14ac:dyDescent="0.35">
      <c r="A204" s="75">
        <v>99061</v>
      </c>
      <c r="B204" s="201" t="s">
        <v>405</v>
      </c>
      <c r="C204" s="58">
        <v>24</v>
      </c>
      <c r="D204" s="76">
        <v>29</v>
      </c>
      <c r="E204" s="60"/>
      <c r="F204" s="193"/>
      <c r="G204" s="54">
        <f>($C204*$E204)+$F204</f>
        <v>0</v>
      </c>
      <c r="H204" s="55">
        <f>($D204-($D204*$P$2))*$G204</f>
        <v>0</v>
      </c>
      <c r="I204" s="56">
        <v>30148</v>
      </c>
      <c r="J204" s="201" t="s">
        <v>406</v>
      </c>
      <c r="K204" s="58">
        <v>15</v>
      </c>
      <c r="L204" s="59">
        <v>41.75</v>
      </c>
      <c r="M204" s="60"/>
      <c r="N204" s="193"/>
      <c r="O204" s="54">
        <f>($K204*$M204)+$N204</f>
        <v>0</v>
      </c>
      <c r="P204" s="108">
        <f>($L204-($L204*$P$2))*$O204</f>
        <v>0</v>
      </c>
      <c r="Q204" s="157"/>
    </row>
    <row r="205" spans="1:45" ht="30" customHeight="1" x14ac:dyDescent="0.3">
      <c r="A205" s="500">
        <v>29845</v>
      </c>
      <c r="B205" s="736" t="s">
        <v>407</v>
      </c>
      <c r="C205" s="502">
        <v>15</v>
      </c>
      <c r="D205" s="503">
        <v>41.75</v>
      </c>
      <c r="E205" s="504"/>
      <c r="F205" s="751"/>
      <c r="G205" s="505">
        <f>($C205*$E205)+$F205</f>
        <v>0</v>
      </c>
      <c r="H205" s="506">
        <f>($D205-($D205*$P$2))*$G205</f>
        <v>0</v>
      </c>
      <c r="I205" s="279">
        <f>($K205*$M205)+$N205</f>
        <v>0</v>
      </c>
      <c r="J205" s="280"/>
      <c r="K205" s="280"/>
      <c r="L205" s="280"/>
      <c r="M205" s="280"/>
      <c r="N205" s="280"/>
      <c r="O205" s="280"/>
      <c r="P205" s="280"/>
      <c r="Q205" s="157"/>
    </row>
    <row r="206" spans="1:45" s="242" customFormat="1" ht="18.75" x14ac:dyDescent="0.3">
      <c r="A206" s="1124" t="s">
        <v>88</v>
      </c>
      <c r="B206" s="1125"/>
      <c r="C206" s="1125"/>
      <c r="D206" s="1125"/>
      <c r="E206" s="1125"/>
      <c r="F206" s="1125"/>
      <c r="G206" s="1125"/>
      <c r="H206" s="1125"/>
      <c r="I206" s="1125"/>
      <c r="J206" s="1125"/>
      <c r="K206" s="1125"/>
      <c r="L206" s="1125"/>
      <c r="M206" s="1125"/>
      <c r="N206" s="1125"/>
      <c r="O206" s="1125"/>
      <c r="P206" s="1126"/>
      <c r="Q206" s="236"/>
      <c r="R206" s="237"/>
      <c r="S206" s="237"/>
      <c r="T206" s="238"/>
      <c r="U206" s="238"/>
      <c r="V206" s="238"/>
      <c r="W206" s="238"/>
      <c r="X206" s="239"/>
      <c r="Y206" s="239"/>
      <c r="Z206" s="239"/>
      <c r="AA206" s="239"/>
      <c r="AB206" s="239"/>
      <c r="AC206" s="239"/>
      <c r="AD206" s="239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  <c r="AR206" s="241"/>
      <c r="AS206" s="241"/>
    </row>
    <row r="207" spans="1:45" ht="30" customHeight="1" thickBot="1" x14ac:dyDescent="0.35">
      <c r="A207" s="326">
        <v>2447</v>
      </c>
      <c r="B207" s="151" t="s">
        <v>408</v>
      </c>
      <c r="C207" s="152">
        <v>12</v>
      </c>
      <c r="D207" s="232">
        <v>42</v>
      </c>
      <c r="E207" s="327"/>
      <c r="F207" s="328"/>
      <c r="G207" s="155">
        <f>($C207*$E207)+$F207</f>
        <v>0</v>
      </c>
      <c r="H207" s="235">
        <f>($D207-($D207*$P$2))*$G207</f>
        <v>0</v>
      </c>
      <c r="I207" s="936">
        <v>4051</v>
      </c>
      <c r="J207" s="937" t="s">
        <v>409</v>
      </c>
      <c r="K207" s="938">
        <v>12</v>
      </c>
      <c r="L207" s="939">
        <v>42</v>
      </c>
      <c r="M207" s="940"/>
      <c r="N207" s="941"/>
      <c r="O207" s="914">
        <f>($K207*$M207)+$N207</f>
        <v>0</v>
      </c>
      <c r="P207" s="915">
        <f>($L207-($L207*$P$2))*$O207</f>
        <v>0</v>
      </c>
      <c r="Q207" s="148"/>
    </row>
    <row r="208" spans="1:45" ht="33.75" hidden="1" x14ac:dyDescent="0.65">
      <c r="A208" s="982" t="s">
        <v>699</v>
      </c>
      <c r="B208" s="982"/>
      <c r="C208" s="982"/>
      <c r="D208" s="982"/>
      <c r="E208" s="982"/>
      <c r="F208" s="982"/>
      <c r="G208" s="982"/>
      <c r="H208" s="982"/>
      <c r="I208" s="982"/>
      <c r="J208" s="982"/>
      <c r="K208" s="982"/>
      <c r="L208" s="982"/>
      <c r="M208" s="982"/>
      <c r="N208" s="982"/>
      <c r="O208" s="982"/>
      <c r="P208" s="982"/>
      <c r="Q208" s="148"/>
    </row>
    <row r="209" spans="1:45" s="242" customFormat="1" ht="18.75" hidden="1" x14ac:dyDescent="0.3">
      <c r="A209" s="1103" t="s">
        <v>410</v>
      </c>
      <c r="B209" s="1104"/>
      <c r="C209" s="1104"/>
      <c r="D209" s="1104"/>
      <c r="E209" s="1104"/>
      <c r="F209" s="1104"/>
      <c r="G209" s="1104"/>
      <c r="H209" s="1104"/>
      <c r="I209" s="1104"/>
      <c r="J209" s="1104"/>
      <c r="K209" s="1104"/>
      <c r="L209" s="1104"/>
      <c r="M209" s="1104"/>
      <c r="N209" s="1104"/>
      <c r="O209" s="1104"/>
      <c r="P209" s="1112"/>
      <c r="Q209" s="236"/>
      <c r="R209" s="237"/>
      <c r="S209" s="237"/>
      <c r="T209" s="238"/>
      <c r="U209" s="238"/>
      <c r="V209" s="238"/>
      <c r="W209" s="238"/>
      <c r="X209" s="239"/>
      <c r="Y209" s="239"/>
      <c r="Z209" s="239"/>
      <c r="AA209" s="239"/>
      <c r="AB209" s="239"/>
      <c r="AC209" s="239"/>
      <c r="AD209" s="239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  <c r="AR209" s="241"/>
      <c r="AS209" s="241"/>
    </row>
    <row r="210" spans="1:45" ht="30.6" hidden="1" customHeight="1" x14ac:dyDescent="0.3">
      <c r="A210" s="786">
        <v>99067</v>
      </c>
      <c r="B210" s="787" t="s">
        <v>411</v>
      </c>
      <c r="C210" s="788">
        <v>72</v>
      </c>
      <c r="D210" s="646">
        <v>5</v>
      </c>
      <c r="E210" s="770"/>
      <c r="F210" s="789"/>
      <c r="G210" s="649">
        <f>($C210*$E210)+$F210</f>
        <v>0</v>
      </c>
      <c r="H210" s="650">
        <f>($D210-($D210*$P$2))*$G210</f>
        <v>0</v>
      </c>
      <c r="I210" s="795">
        <v>99070</v>
      </c>
      <c r="J210" s="787" t="s">
        <v>412</v>
      </c>
      <c r="K210" s="788">
        <v>72</v>
      </c>
      <c r="L210" s="741">
        <v>5.5</v>
      </c>
      <c r="M210" s="770"/>
      <c r="N210" s="789"/>
      <c r="O210" s="649">
        <f>($K210*$M210)+$N210</f>
        <v>0</v>
      </c>
      <c r="P210" s="742">
        <f>($L210-($L210*$P$2))*$O210</f>
        <v>0</v>
      </c>
      <c r="Q210" s="148"/>
    </row>
    <row r="211" spans="1:45" ht="30.6" hidden="1" customHeight="1" x14ac:dyDescent="0.3">
      <c r="A211" s="575">
        <v>99066</v>
      </c>
      <c r="B211" s="576" t="s">
        <v>413</v>
      </c>
      <c r="C211" s="577">
        <v>72</v>
      </c>
      <c r="D211" s="562">
        <v>5</v>
      </c>
      <c r="E211" s="563"/>
      <c r="F211" s="578"/>
      <c r="G211" s="565">
        <f>($C211*$E211)+$F211</f>
        <v>0</v>
      </c>
      <c r="H211" s="566">
        <f>($D211-($D211*$P$2))*$G211</f>
        <v>0</v>
      </c>
      <c r="I211" s="681">
        <v>99049</v>
      </c>
      <c r="J211" s="611" t="s">
        <v>414</v>
      </c>
      <c r="K211" s="612">
        <v>48</v>
      </c>
      <c r="L211" s="613">
        <v>10.5</v>
      </c>
      <c r="M211" s="614"/>
      <c r="N211" s="615"/>
      <c r="O211" s="616">
        <f>($K211*$M211)+$N211</f>
        <v>0</v>
      </c>
      <c r="P211" s="642">
        <f>($L211-($L211*$P$2))*$O211</f>
        <v>0</v>
      </c>
      <c r="Q211" s="148"/>
    </row>
    <row r="212" spans="1:45" ht="30" hidden="1" customHeight="1" x14ac:dyDescent="0.3">
      <c r="A212" s="794">
        <v>99069</v>
      </c>
      <c r="B212" s="781" t="s">
        <v>415</v>
      </c>
      <c r="C212" s="782">
        <v>72</v>
      </c>
      <c r="D212" s="658">
        <v>5.5</v>
      </c>
      <c r="E212" s="783"/>
      <c r="F212" s="784"/>
      <c r="G212" s="661">
        <f>($C212*$E212)+$F212</f>
        <v>0</v>
      </c>
      <c r="H212" s="662">
        <f>($D212-($D212*$P$2))*$G212</f>
        <v>0</v>
      </c>
      <c r="I212" s="716">
        <f>($K212*$M212)+$N212</f>
        <v>0</v>
      </c>
      <c r="J212" s="403"/>
      <c r="K212" s="403"/>
      <c r="L212" s="403"/>
      <c r="M212" s="403"/>
      <c r="N212" s="403"/>
      <c r="O212" s="403"/>
      <c r="P212" s="403"/>
      <c r="Q212" s="148"/>
    </row>
    <row r="213" spans="1:45" s="242" customFormat="1" ht="18.75" hidden="1" x14ac:dyDescent="0.3">
      <c r="A213" s="1124" t="s">
        <v>88</v>
      </c>
      <c r="B213" s="1125"/>
      <c r="C213" s="1125"/>
      <c r="D213" s="1125"/>
      <c r="E213" s="1125"/>
      <c r="F213" s="1125"/>
      <c r="G213" s="1125"/>
      <c r="H213" s="1125"/>
      <c r="I213" s="1125"/>
      <c r="J213" s="1125"/>
      <c r="K213" s="1125"/>
      <c r="L213" s="1125"/>
      <c r="M213" s="1125"/>
      <c r="N213" s="1125"/>
      <c r="O213" s="1125"/>
      <c r="P213" s="1126"/>
      <c r="Q213" s="236"/>
      <c r="R213" s="237"/>
      <c r="S213" s="237"/>
      <c r="T213" s="238"/>
      <c r="U213" s="238"/>
      <c r="V213" s="238"/>
      <c r="W213" s="238"/>
      <c r="X213" s="239"/>
      <c r="Y213" s="239"/>
      <c r="Z213" s="239"/>
      <c r="AA213" s="239"/>
      <c r="AB213" s="239"/>
      <c r="AC213" s="239"/>
      <c r="AD213" s="239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  <c r="AR213" s="241"/>
      <c r="AS213" s="241"/>
    </row>
    <row r="214" spans="1:45" ht="30.6" hidden="1" customHeight="1" x14ac:dyDescent="0.3">
      <c r="A214" s="768" t="s">
        <v>416</v>
      </c>
      <c r="B214" s="787" t="s">
        <v>417</v>
      </c>
      <c r="C214" s="788">
        <v>72</v>
      </c>
      <c r="D214" s="646">
        <v>7</v>
      </c>
      <c r="E214" s="770"/>
      <c r="F214" s="789"/>
      <c r="G214" s="649">
        <f>($C214*$E214)+$F214</f>
        <v>0</v>
      </c>
      <c r="H214" s="650">
        <f>($D214-($D214*$P$2))*$G214</f>
        <v>0</v>
      </c>
      <c r="I214" s="538" t="s">
        <v>418</v>
      </c>
      <c r="J214" s="536" t="s">
        <v>419</v>
      </c>
      <c r="K214" s="525">
        <v>36</v>
      </c>
      <c r="L214" s="496">
        <v>13</v>
      </c>
      <c r="M214" s="497"/>
      <c r="N214" s="771"/>
      <c r="O214" s="498">
        <f>($K214*$M214)+$N214</f>
        <v>0</v>
      </c>
      <c r="P214" s="499">
        <f>($L214-($L214*$P$2))*$O214</f>
        <v>0</v>
      </c>
      <c r="Q214" s="148"/>
    </row>
    <row r="215" spans="1:45" ht="30" hidden="1" customHeight="1" x14ac:dyDescent="0.3">
      <c r="A215" s="703" t="s">
        <v>420</v>
      </c>
      <c r="B215" s="639" t="s">
        <v>421</v>
      </c>
      <c r="C215" s="640">
        <v>72</v>
      </c>
      <c r="D215" s="704">
        <v>7</v>
      </c>
      <c r="E215" s="614"/>
      <c r="F215" s="641"/>
      <c r="G215" s="616">
        <f>($C215*$E215)+$F215</f>
        <v>0</v>
      </c>
      <c r="H215" s="617">
        <f>($D215-($D215*$P$2))*$G215</f>
        <v>0</v>
      </c>
      <c r="I215" s="716">
        <f>($K215*$M215)+$N215</f>
        <v>0</v>
      </c>
      <c r="J215" s="403"/>
      <c r="K215" s="403"/>
      <c r="L215" s="403"/>
      <c r="M215" s="403"/>
      <c r="N215" s="403"/>
      <c r="O215" s="403"/>
      <c r="P215" s="403"/>
      <c r="Q215" s="148"/>
    </row>
    <row r="216" spans="1:45" ht="18.75" hidden="1" x14ac:dyDescent="0.3">
      <c r="A216" s="1103" t="s">
        <v>700</v>
      </c>
      <c r="B216" s="1104"/>
      <c r="C216" s="1104"/>
      <c r="D216" s="1104"/>
      <c r="E216" s="1104"/>
      <c r="F216" s="1104"/>
      <c r="G216" s="1104"/>
      <c r="H216" s="1112"/>
      <c r="I216" s="1103" t="s">
        <v>701</v>
      </c>
      <c r="J216" s="1104"/>
      <c r="K216" s="1104"/>
      <c r="L216" s="1104"/>
      <c r="M216" s="1104"/>
      <c r="N216" s="1104"/>
      <c r="O216" s="1104"/>
      <c r="P216" s="1112"/>
      <c r="Q216" s="148"/>
    </row>
    <row r="217" spans="1:45" ht="30" hidden="1" customHeight="1" x14ac:dyDescent="0.3">
      <c r="A217" s="523">
        <v>50009</v>
      </c>
      <c r="B217" s="536" t="s">
        <v>422</v>
      </c>
      <c r="C217" s="525">
        <v>36</v>
      </c>
      <c r="D217" s="796">
        <v>7.5</v>
      </c>
      <c r="E217" s="497"/>
      <c r="F217" s="771"/>
      <c r="G217" s="498">
        <f>($C217*$E217)+$F217</f>
        <v>0</v>
      </c>
      <c r="H217" s="530">
        <f>($D217-($D217*$P$2))*$G217</f>
        <v>0</v>
      </c>
      <c r="I217" s="797">
        <v>99889</v>
      </c>
      <c r="J217" s="527" t="s">
        <v>423</v>
      </c>
      <c r="K217" s="495">
        <v>72</v>
      </c>
      <c r="L217" s="496">
        <v>7</v>
      </c>
      <c r="M217" s="497"/>
      <c r="N217" s="748"/>
      <c r="O217" s="498">
        <f>($K217*$M217)+$N217</f>
        <v>0</v>
      </c>
      <c r="P217" s="499">
        <f>($L217-($L217*$P$2))*$O217</f>
        <v>0</v>
      </c>
      <c r="Q217" s="148"/>
    </row>
    <row r="218" spans="1:45" ht="33.75" hidden="1" x14ac:dyDescent="0.65">
      <c r="A218" s="982" t="s">
        <v>804</v>
      </c>
      <c r="B218" s="982"/>
      <c r="C218" s="982"/>
      <c r="D218" s="982"/>
      <c r="E218" s="982"/>
      <c r="F218" s="982"/>
      <c r="G218" s="982"/>
      <c r="H218" s="982"/>
      <c r="I218" s="982"/>
      <c r="J218" s="982"/>
      <c r="K218" s="982"/>
      <c r="L218" s="982"/>
      <c r="M218" s="982"/>
      <c r="N218" s="982"/>
      <c r="O218" s="982"/>
      <c r="P218" s="982"/>
      <c r="Q218" s="148"/>
    </row>
    <row r="219" spans="1:45" ht="18.75" hidden="1" x14ac:dyDescent="0.3">
      <c r="A219" s="979" t="s">
        <v>39</v>
      </c>
      <c r="B219" s="980"/>
      <c r="C219" s="980"/>
      <c r="D219" s="980"/>
      <c r="E219" s="980"/>
      <c r="F219" s="980"/>
      <c r="G219" s="980"/>
      <c r="H219" s="980"/>
      <c r="I219" s="980"/>
      <c r="J219" s="980"/>
      <c r="K219" s="980"/>
      <c r="L219" s="980"/>
      <c r="M219" s="980"/>
      <c r="N219" s="980"/>
      <c r="O219" s="980"/>
      <c r="P219" s="981"/>
      <c r="Q219" s="148"/>
    </row>
    <row r="220" spans="1:45" ht="30.6" hidden="1" customHeight="1" x14ac:dyDescent="0.3">
      <c r="A220" s="643">
        <v>99549</v>
      </c>
      <c r="B220" s="753" t="s">
        <v>424</v>
      </c>
      <c r="C220" s="754">
        <v>144</v>
      </c>
      <c r="D220" s="646">
        <v>3.25</v>
      </c>
      <c r="E220" s="770"/>
      <c r="F220" s="738"/>
      <c r="G220" s="649">
        <f t="shared" ref="G220:G228" si="35">($C220*$E220)+$F220</f>
        <v>0</v>
      </c>
      <c r="H220" s="739">
        <f t="shared" ref="H220:H228" si="36">($D220-($D220*$P$2))*$G220</f>
        <v>0</v>
      </c>
      <c r="I220" s="740">
        <v>99645</v>
      </c>
      <c r="J220" s="753" t="s">
        <v>425</v>
      </c>
      <c r="K220" s="754">
        <v>48</v>
      </c>
      <c r="L220" s="741">
        <v>8.25</v>
      </c>
      <c r="M220" s="647"/>
      <c r="N220" s="798"/>
      <c r="O220" s="649">
        <f t="shared" ref="O220:O228" si="37">($K220*$M220)+$N220</f>
        <v>0</v>
      </c>
      <c r="P220" s="742">
        <f t="shared" ref="P220:P228" si="38">($L220-($L220*$P$2))*$O220</f>
        <v>0</v>
      </c>
      <c r="Q220" s="148"/>
    </row>
    <row r="221" spans="1:45" s="242" customFormat="1" ht="30.6" hidden="1" customHeight="1" x14ac:dyDescent="0.3">
      <c r="A221" s="681">
        <v>99548</v>
      </c>
      <c r="B221" s="611" t="s">
        <v>426</v>
      </c>
      <c r="C221" s="612">
        <v>192</v>
      </c>
      <c r="D221" s="704">
        <v>3.25</v>
      </c>
      <c r="E221" s="614"/>
      <c r="F221" s="641"/>
      <c r="G221" s="616">
        <f t="shared" si="35"/>
        <v>0</v>
      </c>
      <c r="H221" s="744">
        <f t="shared" si="36"/>
        <v>0</v>
      </c>
      <c r="I221" s="799">
        <v>99048</v>
      </c>
      <c r="J221" s="800" t="s">
        <v>427</v>
      </c>
      <c r="K221" s="640">
        <v>48</v>
      </c>
      <c r="L221" s="613">
        <v>10.5</v>
      </c>
      <c r="M221" s="684"/>
      <c r="N221" s="801"/>
      <c r="O221" s="616">
        <f t="shared" si="37"/>
        <v>0</v>
      </c>
      <c r="P221" s="642">
        <f t="shared" si="38"/>
        <v>0</v>
      </c>
      <c r="Q221" s="236"/>
      <c r="R221" s="237"/>
      <c r="S221" s="237"/>
      <c r="T221" s="238"/>
      <c r="U221" s="238"/>
      <c r="V221" s="238"/>
      <c r="W221" s="238"/>
      <c r="X221" s="239"/>
      <c r="Y221" s="239"/>
      <c r="Z221" s="239"/>
      <c r="AA221" s="239"/>
      <c r="AB221" s="239"/>
      <c r="AC221" s="239"/>
      <c r="AD221" s="239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  <c r="AR221" s="241"/>
      <c r="AS221" s="241"/>
    </row>
    <row r="222" spans="1:45" ht="18.75" hidden="1" x14ac:dyDescent="0.3">
      <c r="A222" s="1113" t="s">
        <v>803</v>
      </c>
      <c r="B222" s="1114"/>
      <c r="C222" s="1114"/>
      <c r="D222" s="1114"/>
      <c r="E222" s="1114"/>
      <c r="F222" s="1114"/>
      <c r="G222" s="1114"/>
      <c r="H222" s="1114"/>
      <c r="I222" s="1114"/>
      <c r="J222" s="1114"/>
      <c r="K222" s="1114"/>
      <c r="L222" s="1114"/>
      <c r="M222" s="1114"/>
      <c r="N222" s="1114"/>
      <c r="O222" s="1114"/>
      <c r="P222" s="1119"/>
      <c r="Q222" s="148"/>
    </row>
    <row r="223" spans="1:45" ht="30.6" hidden="1" customHeight="1" x14ac:dyDescent="0.3">
      <c r="A223" s="795">
        <v>99547</v>
      </c>
      <c r="B223" s="787" t="s">
        <v>428</v>
      </c>
      <c r="C223" s="788">
        <v>192</v>
      </c>
      <c r="D223" s="646">
        <v>3.25</v>
      </c>
      <c r="E223" s="770"/>
      <c r="F223" s="789"/>
      <c r="G223" s="649">
        <f t="shared" si="35"/>
        <v>0</v>
      </c>
      <c r="H223" s="739">
        <f t="shared" si="36"/>
        <v>0</v>
      </c>
      <c r="I223" s="740">
        <v>16807</v>
      </c>
      <c r="J223" s="802" t="s">
        <v>429</v>
      </c>
      <c r="K223" s="754">
        <v>48</v>
      </c>
      <c r="L223" s="741">
        <v>10.5</v>
      </c>
      <c r="M223" s="647"/>
      <c r="N223" s="798"/>
      <c r="O223" s="649">
        <f t="shared" si="37"/>
        <v>0</v>
      </c>
      <c r="P223" s="742">
        <f t="shared" si="38"/>
        <v>0</v>
      </c>
      <c r="Q223" s="148"/>
    </row>
    <row r="224" spans="1:45" ht="30.6" hidden="1" customHeight="1" x14ac:dyDescent="0.3">
      <c r="A224" s="803">
        <v>99550</v>
      </c>
      <c r="B224" s="804" t="s">
        <v>430</v>
      </c>
      <c r="C224" s="805">
        <v>108</v>
      </c>
      <c r="D224" s="806">
        <v>4</v>
      </c>
      <c r="E224" s="718"/>
      <c r="F224" s="719"/>
      <c r="G224" s="565">
        <f t="shared" si="35"/>
        <v>0</v>
      </c>
      <c r="H224" s="807">
        <f t="shared" si="36"/>
        <v>0</v>
      </c>
      <c r="I224" s="808">
        <v>16809</v>
      </c>
      <c r="J224" s="809" t="s">
        <v>431</v>
      </c>
      <c r="K224" s="561">
        <v>48</v>
      </c>
      <c r="L224" s="590">
        <v>10.5</v>
      </c>
      <c r="M224" s="653"/>
      <c r="N224" s="593"/>
      <c r="O224" s="565">
        <f t="shared" si="37"/>
        <v>0</v>
      </c>
      <c r="P224" s="588">
        <f t="shared" si="38"/>
        <v>0</v>
      </c>
      <c r="Q224" s="148"/>
    </row>
    <row r="225" spans="1:45" ht="30.6" hidden="1" customHeight="1" x14ac:dyDescent="0.3">
      <c r="A225" s="810">
        <v>99643</v>
      </c>
      <c r="B225" s="627" t="s">
        <v>432</v>
      </c>
      <c r="C225" s="811">
        <v>108</v>
      </c>
      <c r="D225" s="812">
        <v>4.75</v>
      </c>
      <c r="E225" s="598"/>
      <c r="F225" s="599"/>
      <c r="G225" s="600">
        <f t="shared" si="35"/>
        <v>0</v>
      </c>
      <c r="H225" s="813">
        <f t="shared" si="36"/>
        <v>0</v>
      </c>
      <c r="I225" s="814">
        <v>99043</v>
      </c>
      <c r="J225" s="815" t="s">
        <v>433</v>
      </c>
      <c r="K225" s="605">
        <v>48</v>
      </c>
      <c r="L225" s="597">
        <v>10.5</v>
      </c>
      <c r="M225" s="679"/>
      <c r="N225" s="816"/>
      <c r="O225" s="600">
        <f t="shared" si="37"/>
        <v>0</v>
      </c>
      <c r="P225" s="632">
        <f t="shared" si="38"/>
        <v>0</v>
      </c>
      <c r="Q225" s="148"/>
    </row>
    <row r="226" spans="1:45" ht="30.6" hidden="1" customHeight="1" x14ac:dyDescent="0.3">
      <c r="A226" s="803">
        <v>99642</v>
      </c>
      <c r="B226" s="804" t="s">
        <v>434</v>
      </c>
      <c r="C226" s="805">
        <v>108</v>
      </c>
      <c r="D226" s="806">
        <v>4.75</v>
      </c>
      <c r="E226" s="563"/>
      <c r="F226" s="578"/>
      <c r="G226" s="565">
        <f t="shared" si="35"/>
        <v>0</v>
      </c>
      <c r="H226" s="807">
        <f t="shared" si="36"/>
        <v>0</v>
      </c>
      <c r="I226" s="817">
        <v>99394</v>
      </c>
      <c r="J226" s="809" t="s">
        <v>435</v>
      </c>
      <c r="K226" s="561">
        <v>48</v>
      </c>
      <c r="L226" s="590">
        <v>11.6</v>
      </c>
      <c r="M226" s="718"/>
      <c r="N226" s="719"/>
      <c r="O226" s="565">
        <f t="shared" si="37"/>
        <v>0</v>
      </c>
      <c r="P226" s="588">
        <f t="shared" si="38"/>
        <v>0</v>
      </c>
      <c r="Q226" s="148"/>
    </row>
    <row r="227" spans="1:45" s="242" customFormat="1" ht="30.6" hidden="1" customHeight="1" x14ac:dyDescent="0.3">
      <c r="A227" s="606">
        <v>99641</v>
      </c>
      <c r="B227" s="607" t="s">
        <v>436</v>
      </c>
      <c r="C227" s="608">
        <v>48</v>
      </c>
      <c r="D227" s="678">
        <v>8.25</v>
      </c>
      <c r="E227" s="679"/>
      <c r="F227" s="816"/>
      <c r="G227" s="600">
        <f t="shared" si="35"/>
        <v>0</v>
      </c>
      <c r="H227" s="813">
        <f t="shared" si="36"/>
        <v>0</v>
      </c>
      <c r="I227" s="818">
        <v>99395</v>
      </c>
      <c r="J227" s="819" t="s">
        <v>437</v>
      </c>
      <c r="K227" s="820">
        <v>48</v>
      </c>
      <c r="L227" s="821">
        <v>11.6</v>
      </c>
      <c r="M227" s="758"/>
      <c r="N227" s="759"/>
      <c r="O227" s="600">
        <f t="shared" si="37"/>
        <v>0</v>
      </c>
      <c r="P227" s="632">
        <f t="shared" si="38"/>
        <v>0</v>
      </c>
      <c r="Q227" s="236"/>
      <c r="R227" s="237"/>
      <c r="S227" s="237"/>
      <c r="T227" s="238"/>
      <c r="U227" s="238"/>
      <c r="V227" s="238"/>
      <c r="W227" s="238"/>
      <c r="X227" s="239"/>
      <c r="Y227" s="239"/>
      <c r="Z227" s="239"/>
      <c r="AA227" s="239"/>
      <c r="AB227" s="239"/>
      <c r="AC227" s="239"/>
      <c r="AD227" s="239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  <c r="AR227" s="241"/>
      <c r="AS227" s="241"/>
    </row>
    <row r="228" spans="1:45" ht="30" hidden="1" customHeight="1" x14ac:dyDescent="0.3">
      <c r="A228" s="681">
        <v>99644</v>
      </c>
      <c r="B228" s="822" t="s">
        <v>438</v>
      </c>
      <c r="C228" s="612">
        <v>48</v>
      </c>
      <c r="D228" s="704">
        <v>8.25</v>
      </c>
      <c r="E228" s="614"/>
      <c r="F228" s="615"/>
      <c r="G228" s="616">
        <f t="shared" si="35"/>
        <v>0</v>
      </c>
      <c r="H228" s="744">
        <f t="shared" si="36"/>
        <v>0</v>
      </c>
      <c r="I228" s="823">
        <v>99397</v>
      </c>
      <c r="J228" s="822" t="s">
        <v>439</v>
      </c>
      <c r="K228" s="612">
        <v>48</v>
      </c>
      <c r="L228" s="613">
        <v>11.6</v>
      </c>
      <c r="M228" s="722"/>
      <c r="N228" s="723"/>
      <c r="O228" s="616">
        <f t="shared" si="37"/>
        <v>0</v>
      </c>
      <c r="P228" s="642">
        <f t="shared" si="38"/>
        <v>0</v>
      </c>
      <c r="Q228" s="148"/>
    </row>
    <row r="229" spans="1:45" ht="18.75" hidden="1" x14ac:dyDescent="0.3">
      <c r="A229" s="1113" t="s">
        <v>440</v>
      </c>
      <c r="B229" s="1114"/>
      <c r="C229" s="1114"/>
      <c r="D229" s="1114"/>
      <c r="E229" s="1114"/>
      <c r="F229" s="1114"/>
      <c r="G229" s="1114"/>
      <c r="H229" s="1114"/>
      <c r="I229" s="1114"/>
      <c r="J229" s="1114"/>
      <c r="K229" s="1114"/>
      <c r="L229" s="1114"/>
      <c r="M229" s="1114"/>
      <c r="N229" s="1114"/>
      <c r="O229" s="1114"/>
      <c r="P229" s="1119"/>
      <c r="Q229" s="148"/>
    </row>
    <row r="230" spans="1:45" ht="30.6" hidden="1" customHeight="1" x14ac:dyDescent="0.3">
      <c r="A230" s="824">
        <v>99906</v>
      </c>
      <c r="B230" s="705" t="s">
        <v>441</v>
      </c>
      <c r="C230" s="706">
        <v>144</v>
      </c>
      <c r="D230" s="554">
        <v>3.5</v>
      </c>
      <c r="E230" s="555"/>
      <c r="F230" s="726"/>
      <c r="G230" s="557">
        <f>($C230*$E230)+$F230</f>
        <v>0</v>
      </c>
      <c r="H230" s="825">
        <f>($D230-($D230*$P$2))*$G230</f>
        <v>0</v>
      </c>
      <c r="I230" s="826">
        <v>99910</v>
      </c>
      <c r="J230" s="730" t="s">
        <v>442</v>
      </c>
      <c r="K230" s="827">
        <v>72</v>
      </c>
      <c r="L230" s="828">
        <v>6.75</v>
      </c>
      <c r="M230" s="700"/>
      <c r="N230" s="779"/>
      <c r="O230" s="674">
        <f>($K230*$M230)+$N230</f>
        <v>0</v>
      </c>
      <c r="P230" s="675">
        <f>($L230-($L230*$P$2))*$O230</f>
        <v>0</v>
      </c>
      <c r="Q230" s="148"/>
    </row>
    <row r="231" spans="1:45" ht="30.6" hidden="1" customHeight="1" x14ac:dyDescent="0.3">
      <c r="A231" s="803">
        <v>99904</v>
      </c>
      <c r="B231" s="804" t="s">
        <v>443</v>
      </c>
      <c r="C231" s="805">
        <v>72</v>
      </c>
      <c r="D231" s="806">
        <v>4.75</v>
      </c>
      <c r="E231" s="563"/>
      <c r="F231" s="578"/>
      <c r="G231" s="565">
        <f>($C231*$E231)+$F231</f>
        <v>0</v>
      </c>
      <c r="H231" s="807">
        <f>($D231-($D231*$P$2))*$G231</f>
        <v>0</v>
      </c>
      <c r="I231" s="817">
        <v>99911</v>
      </c>
      <c r="J231" s="809" t="s">
        <v>444</v>
      </c>
      <c r="K231" s="561">
        <v>72</v>
      </c>
      <c r="L231" s="590">
        <v>6.75</v>
      </c>
      <c r="M231" s="718"/>
      <c r="N231" s="719"/>
      <c r="O231" s="565">
        <f>($K231*$M231)+$N231</f>
        <v>0</v>
      </c>
      <c r="P231" s="588">
        <f>($L231-($L231*$P$2))*$O231</f>
        <v>0</v>
      </c>
      <c r="Q231" s="148"/>
    </row>
    <row r="232" spans="1:45" s="242" customFormat="1" ht="30" hidden="1" customHeight="1" x14ac:dyDescent="0.3">
      <c r="A232" s="606">
        <v>99908</v>
      </c>
      <c r="B232" s="607" t="s">
        <v>445</v>
      </c>
      <c r="C232" s="608">
        <v>108</v>
      </c>
      <c r="D232" s="678">
        <v>4.75</v>
      </c>
      <c r="E232" s="679"/>
      <c r="F232" s="816"/>
      <c r="G232" s="600">
        <f>($C232*$E232)+$F232</f>
        <v>0</v>
      </c>
      <c r="H232" s="813">
        <f>($D232-($D232*$P$2))*$G232</f>
        <v>0</v>
      </c>
      <c r="I232" s="818">
        <v>99915</v>
      </c>
      <c r="J232" s="819" t="s">
        <v>446</v>
      </c>
      <c r="K232" s="820">
        <v>48</v>
      </c>
      <c r="L232" s="821">
        <v>10.5</v>
      </c>
      <c r="M232" s="758"/>
      <c r="N232" s="759"/>
      <c r="O232" s="600">
        <f>($K232*$M232)+$N232</f>
        <v>0</v>
      </c>
      <c r="P232" s="632">
        <f>($L232-($L232*$P$2))*$O232</f>
        <v>0</v>
      </c>
      <c r="Q232" s="236"/>
      <c r="R232" s="237"/>
      <c r="S232" s="237"/>
      <c r="T232" s="238"/>
      <c r="U232" s="238"/>
      <c r="V232" s="238"/>
      <c r="W232" s="238"/>
      <c r="X232" s="239"/>
      <c r="Y232" s="239"/>
      <c r="Z232" s="239"/>
      <c r="AA232" s="239"/>
      <c r="AB232" s="239"/>
      <c r="AC232" s="239"/>
      <c r="AD232" s="239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  <c r="AR232" s="241"/>
      <c r="AS232" s="241"/>
    </row>
    <row r="233" spans="1:45" s="242" customFormat="1" ht="30" hidden="1" customHeight="1" x14ac:dyDescent="0.3">
      <c r="A233" s="681">
        <v>99909</v>
      </c>
      <c r="B233" s="822" t="s">
        <v>447</v>
      </c>
      <c r="C233" s="612">
        <v>108</v>
      </c>
      <c r="D233" s="704">
        <v>4.75</v>
      </c>
      <c r="E233" s="614"/>
      <c r="F233" s="615"/>
      <c r="G233" s="616">
        <f>($C233*$E233)+$F233</f>
        <v>0</v>
      </c>
      <c r="H233" s="744">
        <f>($D233-($D233*$P$2))*$G233</f>
        <v>0</v>
      </c>
      <c r="I233" s="823">
        <v>99916</v>
      </c>
      <c r="J233" s="822" t="s">
        <v>448</v>
      </c>
      <c r="K233" s="612">
        <v>48</v>
      </c>
      <c r="L233" s="613">
        <v>10.5</v>
      </c>
      <c r="M233" s="722"/>
      <c r="N233" s="723"/>
      <c r="O233" s="616">
        <f>($K233*$M233)+$N233</f>
        <v>0</v>
      </c>
      <c r="P233" s="642">
        <f>($L233-($L233*$P$2))*$O233</f>
        <v>0</v>
      </c>
      <c r="Q233" s="236"/>
      <c r="R233" s="237"/>
      <c r="S233" s="237"/>
      <c r="T233" s="238"/>
      <c r="U233" s="238"/>
      <c r="V233" s="238"/>
      <c r="W233" s="238"/>
      <c r="X233" s="239"/>
      <c r="Y233" s="239"/>
      <c r="Z233" s="239"/>
      <c r="AA233" s="239"/>
      <c r="AB233" s="239"/>
      <c r="AC233" s="239"/>
      <c r="AD233" s="239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  <c r="AR233" s="241"/>
      <c r="AS233" s="241"/>
    </row>
    <row r="234" spans="1:45" s="43" customFormat="1" ht="33.75" hidden="1" x14ac:dyDescent="0.65">
      <c r="A234" s="982" t="s">
        <v>702</v>
      </c>
      <c r="B234" s="982"/>
      <c r="C234" s="982"/>
      <c r="D234" s="982"/>
      <c r="E234" s="982"/>
      <c r="F234" s="982"/>
      <c r="G234" s="982"/>
      <c r="H234" s="982"/>
      <c r="I234" s="982"/>
      <c r="J234" s="982"/>
      <c r="K234" s="982"/>
      <c r="L234" s="982"/>
      <c r="M234" s="982"/>
      <c r="N234" s="982"/>
      <c r="O234" s="982"/>
      <c r="P234" s="982"/>
      <c r="Q234" s="1"/>
      <c r="R234" s="1"/>
      <c r="S234" s="49"/>
      <c r="T234" s="28"/>
      <c r="U234" s="28"/>
      <c r="V234" s="29"/>
      <c r="W234" s="28"/>
      <c r="X234" s="3"/>
      <c r="Y234" s="3"/>
      <c r="Z234" s="3"/>
      <c r="AA234" s="3"/>
      <c r="AB234" s="3"/>
      <c r="AC234" s="3"/>
      <c r="AD234" s="3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3"/>
      <c r="AS234" s="3"/>
    </row>
    <row r="235" spans="1:45" ht="29.25" hidden="1" thickBot="1" x14ac:dyDescent="0.35">
      <c r="A235" s="181" t="s">
        <v>677</v>
      </c>
      <c r="B235" s="45" t="s">
        <v>35</v>
      </c>
      <c r="C235" s="46" t="s">
        <v>36</v>
      </c>
      <c r="D235" s="46" t="s">
        <v>757</v>
      </c>
      <c r="E235" s="46" t="s">
        <v>37</v>
      </c>
      <c r="F235" s="46" t="s">
        <v>38</v>
      </c>
      <c r="G235" s="46" t="s">
        <v>678</v>
      </c>
      <c r="H235" s="47" t="s">
        <v>679</v>
      </c>
      <c r="I235" s="44" t="s">
        <v>677</v>
      </c>
      <c r="J235" s="45" t="s">
        <v>35</v>
      </c>
      <c r="K235" s="46" t="s">
        <v>36</v>
      </c>
      <c r="L235" s="46" t="s">
        <v>757</v>
      </c>
      <c r="M235" s="46" t="s">
        <v>37</v>
      </c>
      <c r="N235" s="46" t="s">
        <v>38</v>
      </c>
      <c r="O235" s="46" t="s">
        <v>678</v>
      </c>
      <c r="P235" s="48" t="s">
        <v>679</v>
      </c>
      <c r="Q235" s="148"/>
    </row>
    <row r="236" spans="1:45" ht="18.75" hidden="1" x14ac:dyDescent="0.3">
      <c r="A236" s="1123" t="s">
        <v>88</v>
      </c>
      <c r="B236" s="1107"/>
      <c r="C236" s="1107"/>
      <c r="D236" s="1107"/>
      <c r="E236" s="1107"/>
      <c r="F236" s="1107"/>
      <c r="G236" s="1107"/>
      <c r="H236" s="1107"/>
      <c r="I236" s="1107"/>
      <c r="J236" s="1107"/>
      <c r="K236" s="1107"/>
      <c r="L236" s="1107"/>
      <c r="M236" s="1107"/>
      <c r="N236" s="1107"/>
      <c r="O236" s="1107"/>
      <c r="P236" s="1108"/>
      <c r="Q236" s="148"/>
    </row>
    <row r="237" spans="1:45" ht="30.6" hidden="1" customHeight="1" x14ac:dyDescent="0.3">
      <c r="A237" s="829" t="s">
        <v>449</v>
      </c>
      <c r="B237" s="830" t="s">
        <v>450</v>
      </c>
      <c r="C237" s="831">
        <v>72</v>
      </c>
      <c r="D237" s="832">
        <v>7</v>
      </c>
      <c r="E237" s="700"/>
      <c r="F237" s="701"/>
      <c r="G237" s="674">
        <f>($C237*$E237)+$F237</f>
        <v>0</v>
      </c>
      <c r="H237" s="833">
        <f>($D237-($D237*$P$2))*$G237</f>
        <v>0</v>
      </c>
      <c r="I237" s="834" t="s">
        <v>451</v>
      </c>
      <c r="J237" s="835" t="s">
        <v>452</v>
      </c>
      <c r="K237" s="731">
        <v>36</v>
      </c>
      <c r="L237" s="757">
        <v>14</v>
      </c>
      <c r="M237" s="732"/>
      <c r="N237" s="733"/>
      <c r="O237" s="674">
        <f>($K237*$M237)+$N237</f>
        <v>0</v>
      </c>
      <c r="P237" s="675">
        <f>($L237-($L237*$P$2))*$O237</f>
        <v>0</v>
      </c>
    </row>
    <row r="238" spans="1:45" ht="30.6" hidden="1" customHeight="1" x14ac:dyDescent="0.3">
      <c r="A238" s="606" t="s">
        <v>453</v>
      </c>
      <c r="B238" s="607" t="s">
        <v>454</v>
      </c>
      <c r="C238" s="608">
        <v>72</v>
      </c>
      <c r="D238" s="678">
        <v>7</v>
      </c>
      <c r="E238" s="679"/>
      <c r="F238" s="816"/>
      <c r="G238" s="600">
        <f>($C238*$E238)+$F238</f>
        <v>0</v>
      </c>
      <c r="H238" s="813">
        <f>($D238-($D238*$P$2))*$G238</f>
        <v>0</v>
      </c>
      <c r="I238" s="818">
        <v>3092</v>
      </c>
      <c r="J238" s="819" t="s">
        <v>455</v>
      </c>
      <c r="K238" s="820">
        <v>36</v>
      </c>
      <c r="L238" s="821">
        <v>14</v>
      </c>
      <c r="M238" s="758"/>
      <c r="N238" s="759"/>
      <c r="O238" s="600">
        <f>($K238*$M238)+$N238</f>
        <v>0</v>
      </c>
      <c r="P238" s="632">
        <f>($L238-($L238*$P$2))*$O238</f>
        <v>0</v>
      </c>
    </row>
    <row r="239" spans="1:45" s="242" customFormat="1" ht="30.6" hidden="1" customHeight="1" x14ac:dyDescent="0.3">
      <c r="A239" s="681">
        <v>3093</v>
      </c>
      <c r="B239" s="822" t="s">
        <v>456</v>
      </c>
      <c r="C239" s="612">
        <v>36</v>
      </c>
      <c r="D239" s="704">
        <v>14</v>
      </c>
      <c r="E239" s="614"/>
      <c r="F239" s="615"/>
      <c r="G239" s="616">
        <f>($C239*$E239)+$F239</f>
        <v>0</v>
      </c>
      <c r="H239" s="744">
        <f>($D239-($D239*$P$2))*$G239</f>
        <v>0</v>
      </c>
      <c r="I239" s="823" t="s">
        <v>457</v>
      </c>
      <c r="J239" s="822" t="s">
        <v>458</v>
      </c>
      <c r="K239" s="612">
        <v>36</v>
      </c>
      <c r="L239" s="613">
        <v>14</v>
      </c>
      <c r="M239" s="722"/>
      <c r="N239" s="723"/>
      <c r="O239" s="616">
        <f>($K239*$M239)+$N239</f>
        <v>0</v>
      </c>
      <c r="P239" s="642">
        <f>($L239-($L239*$P$2))*$O239</f>
        <v>0</v>
      </c>
      <c r="Q239" s="237"/>
      <c r="R239" s="237"/>
      <c r="S239" s="237"/>
      <c r="T239" s="238"/>
      <c r="U239" s="238"/>
      <c r="V239" s="238"/>
      <c r="W239" s="238"/>
      <c r="X239" s="239"/>
      <c r="Y239" s="239"/>
      <c r="Z239" s="239"/>
      <c r="AA239" s="239"/>
      <c r="AB239" s="239"/>
      <c r="AC239" s="239"/>
      <c r="AD239" s="239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  <c r="AR239" s="241"/>
      <c r="AS239" s="241"/>
    </row>
    <row r="240" spans="1:45" s="43" customFormat="1" ht="34.5" thickBot="1" x14ac:dyDescent="0.7">
      <c r="A240" s="982" t="s">
        <v>703</v>
      </c>
      <c r="B240" s="982"/>
      <c r="C240" s="982"/>
      <c r="D240" s="982"/>
      <c r="E240" s="982"/>
      <c r="F240" s="982"/>
      <c r="G240" s="982"/>
      <c r="H240" s="982"/>
      <c r="I240" s="982"/>
      <c r="J240" s="982"/>
      <c r="K240" s="982"/>
      <c r="L240" s="982"/>
      <c r="M240" s="982"/>
      <c r="N240" s="982"/>
      <c r="O240" s="982"/>
      <c r="P240" s="982"/>
      <c r="Q240" s="1"/>
      <c r="R240" s="1"/>
      <c r="S240" s="49"/>
      <c r="T240" s="28"/>
      <c r="U240" s="28"/>
      <c r="V240" s="29"/>
      <c r="W240" s="28"/>
      <c r="X240" s="3"/>
      <c r="Y240" s="3"/>
      <c r="Z240" s="3"/>
      <c r="AA240" s="3"/>
      <c r="AB240" s="3"/>
      <c r="AC240" s="3"/>
      <c r="AD240" s="3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3"/>
      <c r="AS240" s="3"/>
    </row>
    <row r="241" spans="1:45" ht="29.25" thickBot="1" x14ac:dyDescent="0.35">
      <c r="A241" s="44" t="s">
        <v>677</v>
      </c>
      <c r="B241" s="45" t="s">
        <v>35</v>
      </c>
      <c r="C241" s="46" t="s">
        <v>36</v>
      </c>
      <c r="D241" s="46" t="s">
        <v>757</v>
      </c>
      <c r="E241" s="46" t="s">
        <v>37</v>
      </c>
      <c r="F241" s="46" t="s">
        <v>38</v>
      </c>
      <c r="G241" s="46" t="s">
        <v>678</v>
      </c>
      <c r="H241" s="47" t="s">
        <v>679</v>
      </c>
      <c r="I241" s="44" t="s">
        <v>677</v>
      </c>
      <c r="J241" s="45" t="s">
        <v>35</v>
      </c>
      <c r="K241" s="46" t="s">
        <v>36</v>
      </c>
      <c r="L241" s="46" t="s">
        <v>757</v>
      </c>
      <c r="M241" s="46" t="s">
        <v>37</v>
      </c>
      <c r="N241" s="46" t="s">
        <v>38</v>
      </c>
      <c r="O241" s="46" t="s">
        <v>678</v>
      </c>
      <c r="P241" s="48" t="s">
        <v>679</v>
      </c>
      <c r="Q241" s="148"/>
    </row>
    <row r="242" spans="1:45" ht="19.5" hidden="1" thickBot="1" x14ac:dyDescent="0.35">
      <c r="Q242" s="148"/>
    </row>
    <row r="243" spans="1:45" ht="18.75" x14ac:dyDescent="0.3">
      <c r="A243" s="979" t="s">
        <v>39</v>
      </c>
      <c r="B243" s="980"/>
      <c r="C243" s="980"/>
      <c r="D243" s="980"/>
      <c r="E243" s="980"/>
      <c r="F243" s="980"/>
      <c r="G243" s="980"/>
      <c r="H243" s="980"/>
      <c r="I243" s="980"/>
      <c r="J243" s="980"/>
      <c r="K243" s="980"/>
      <c r="L243" s="980"/>
      <c r="M243" s="980"/>
      <c r="N243" s="980"/>
      <c r="O243" s="980"/>
      <c r="P243" s="981"/>
      <c r="Q243" s="148"/>
    </row>
    <row r="244" spans="1:45" ht="30.6" customHeight="1" x14ac:dyDescent="0.3">
      <c r="A244" s="202">
        <v>99356</v>
      </c>
      <c r="B244" s="119" t="s">
        <v>459</v>
      </c>
      <c r="C244" s="103">
        <v>144</v>
      </c>
      <c r="D244" s="76">
        <v>1.5</v>
      </c>
      <c r="E244" s="60"/>
      <c r="F244" s="60"/>
      <c r="G244" s="54">
        <f>($C244*$E244)+$F244</f>
        <v>0</v>
      </c>
      <c r="H244" s="55">
        <f>($D244-($D244*$P$2))*$G244</f>
        <v>0</v>
      </c>
      <c r="I244" s="298">
        <v>99082</v>
      </c>
      <c r="J244" s="201" t="s">
        <v>460</v>
      </c>
      <c r="K244" s="58">
        <v>144</v>
      </c>
      <c r="L244" s="59">
        <v>2.7</v>
      </c>
      <c r="M244" s="60"/>
      <c r="N244" s="60"/>
      <c r="O244" s="54">
        <f>($K244*$M244)+$N244</f>
        <v>0</v>
      </c>
      <c r="P244" s="108">
        <f>($L244-($L244*$P$2))*$O244</f>
        <v>0</v>
      </c>
      <c r="Q244" s="148"/>
    </row>
    <row r="245" spans="1:45" ht="30.6" customHeight="1" thickBot="1" x14ac:dyDescent="0.35">
      <c r="A245" s="454">
        <v>99035</v>
      </c>
      <c r="B245" s="211" t="s">
        <v>461</v>
      </c>
      <c r="C245" s="212">
        <v>144</v>
      </c>
      <c r="D245" s="268">
        <v>1.7</v>
      </c>
      <c r="E245" s="206"/>
      <c r="F245" s="206"/>
      <c r="G245" s="269">
        <f>($C245*$E245)+$F245</f>
        <v>0</v>
      </c>
      <c r="H245" s="209">
        <f>($D245-($D245*$P$2))*$G245</f>
        <v>0</v>
      </c>
      <c r="I245" s="339">
        <v>99808</v>
      </c>
      <c r="J245" s="203" t="s">
        <v>462</v>
      </c>
      <c r="K245" s="204">
        <v>144</v>
      </c>
      <c r="L245" s="205">
        <v>3.2</v>
      </c>
      <c r="M245" s="206"/>
      <c r="N245" s="206"/>
      <c r="O245" s="269">
        <f>($K245*$M245)+$N245</f>
        <v>0</v>
      </c>
      <c r="P245" s="270">
        <f>($L245-($L245*$P$2))*$O245</f>
        <v>0</v>
      </c>
      <c r="Q245" s="148"/>
    </row>
    <row r="246" spans="1:45" s="43" customFormat="1" ht="34.5" thickBot="1" x14ac:dyDescent="0.7">
      <c r="A246" s="982" t="s">
        <v>806</v>
      </c>
      <c r="B246" s="982"/>
      <c r="C246" s="982"/>
      <c r="D246" s="982"/>
      <c r="E246" s="982"/>
      <c r="F246" s="982"/>
      <c r="G246" s="982"/>
      <c r="H246" s="982"/>
      <c r="I246" s="982"/>
      <c r="J246" s="982"/>
      <c r="K246" s="982"/>
      <c r="L246" s="982"/>
      <c r="M246" s="982"/>
      <c r="N246" s="982"/>
      <c r="O246" s="982"/>
      <c r="P246" s="982"/>
      <c r="Q246" s="1"/>
      <c r="R246" s="1"/>
      <c r="S246" s="49"/>
      <c r="T246" s="28"/>
      <c r="U246" s="28"/>
      <c r="V246" s="29"/>
      <c r="W246" s="28"/>
      <c r="X246" s="3"/>
      <c r="Y246" s="3"/>
      <c r="Z246" s="3"/>
      <c r="AA246" s="3"/>
      <c r="AB246" s="3"/>
      <c r="AC246" s="3"/>
      <c r="AD246" s="3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3"/>
      <c r="AS246" s="3"/>
    </row>
    <row r="247" spans="1:45" ht="29.25" thickBot="1" x14ac:dyDescent="0.35">
      <c r="A247" s="44" t="s">
        <v>677</v>
      </c>
      <c r="B247" s="45" t="s">
        <v>35</v>
      </c>
      <c r="C247" s="46" t="s">
        <v>36</v>
      </c>
      <c r="D247" s="46" t="s">
        <v>757</v>
      </c>
      <c r="E247" s="46" t="s">
        <v>37</v>
      </c>
      <c r="F247" s="46" t="s">
        <v>38</v>
      </c>
      <c r="G247" s="46" t="s">
        <v>678</v>
      </c>
      <c r="H247" s="47" t="s">
        <v>679</v>
      </c>
      <c r="I247" s="44" t="s">
        <v>677</v>
      </c>
      <c r="J247" s="45" t="s">
        <v>35</v>
      </c>
      <c r="K247" s="46" t="s">
        <v>36</v>
      </c>
      <c r="L247" s="46" t="s">
        <v>757</v>
      </c>
      <c r="M247" s="46" t="s">
        <v>37</v>
      </c>
      <c r="N247" s="46" t="s">
        <v>38</v>
      </c>
      <c r="O247" s="46" t="s">
        <v>678</v>
      </c>
      <c r="P247" s="48" t="s">
        <v>679</v>
      </c>
      <c r="Q247" s="148"/>
    </row>
    <row r="248" spans="1:45" ht="18.75" x14ac:dyDescent="0.3">
      <c r="A248" s="979" t="s">
        <v>803</v>
      </c>
      <c r="B248" s="980"/>
      <c r="C248" s="980"/>
      <c r="D248" s="980"/>
      <c r="E248" s="980"/>
      <c r="F248" s="980"/>
      <c r="G248" s="980"/>
      <c r="H248" s="980"/>
      <c r="I248" s="980"/>
      <c r="J248" s="980"/>
      <c r="K248" s="980"/>
      <c r="L248" s="980"/>
      <c r="M248" s="980"/>
      <c r="N248" s="980"/>
      <c r="O248" s="980"/>
      <c r="P248" s="981"/>
      <c r="Q248" s="148"/>
    </row>
    <row r="249" spans="1:45" s="242" customFormat="1" ht="30.6" customHeight="1" x14ac:dyDescent="0.3">
      <c r="A249" s="75">
        <v>99355</v>
      </c>
      <c r="B249" s="201" t="s">
        <v>463</v>
      </c>
      <c r="C249" s="58">
        <v>144</v>
      </c>
      <c r="D249" s="76">
        <v>2</v>
      </c>
      <c r="E249" s="60"/>
      <c r="F249" s="60"/>
      <c r="G249" s="54">
        <f>($C249*$E249)+$F249</f>
        <v>0</v>
      </c>
      <c r="H249" s="55">
        <f>($D249-($D249*$P$2))*$G249</f>
        <v>0</v>
      </c>
      <c r="I249" s="202">
        <v>99809</v>
      </c>
      <c r="J249" s="119" t="s">
        <v>464</v>
      </c>
      <c r="K249" s="103">
        <v>144</v>
      </c>
      <c r="L249" s="59">
        <v>3.85</v>
      </c>
      <c r="M249" s="60"/>
      <c r="N249" s="60"/>
      <c r="O249" s="54">
        <f>($K249*$M249)+$N249</f>
        <v>0</v>
      </c>
      <c r="P249" s="108">
        <f>($L249-($L249*$P$2))*$O249</f>
        <v>0</v>
      </c>
      <c r="Q249" s="236"/>
      <c r="R249" s="237"/>
      <c r="S249" s="237"/>
      <c r="T249" s="238"/>
      <c r="U249" s="238"/>
      <c r="V249" s="238"/>
      <c r="W249" s="238"/>
      <c r="X249" s="239"/>
      <c r="Y249" s="239"/>
      <c r="Z249" s="239"/>
      <c r="AA249" s="239"/>
      <c r="AB249" s="239"/>
      <c r="AC249" s="239"/>
      <c r="AD249" s="239"/>
      <c r="AE249" s="241"/>
      <c r="AF249" s="241"/>
      <c r="AG249" s="241"/>
      <c r="AH249" s="241"/>
      <c r="AI249" s="241"/>
      <c r="AJ249" s="241"/>
      <c r="AK249" s="241"/>
      <c r="AL249" s="241"/>
      <c r="AM249" s="241"/>
      <c r="AN249" s="241"/>
      <c r="AO249" s="241"/>
      <c r="AP249" s="241"/>
      <c r="AQ249" s="241"/>
      <c r="AR249" s="241"/>
      <c r="AS249" s="241"/>
    </row>
    <row r="250" spans="1:45" ht="30" customHeight="1" thickBot="1" x14ac:dyDescent="0.35">
      <c r="A250" s="295">
        <v>99037</v>
      </c>
      <c r="B250" s="203" t="s">
        <v>465</v>
      </c>
      <c r="C250" s="204">
        <v>144</v>
      </c>
      <c r="D250" s="268">
        <v>2.5</v>
      </c>
      <c r="E250" s="206"/>
      <c r="F250" s="206"/>
      <c r="G250" s="269">
        <f>($C250*$E250)+$F250</f>
        <v>0</v>
      </c>
      <c r="H250" s="209">
        <f>($D250-($D250*$P$2))*$G250</f>
        <v>0</v>
      </c>
      <c r="I250" s="942">
        <v>20048</v>
      </c>
      <c r="J250" s="943" t="s">
        <v>466</v>
      </c>
      <c r="K250" s="944">
        <v>144</v>
      </c>
      <c r="L250" s="945">
        <v>4</v>
      </c>
      <c r="M250" s="946"/>
      <c r="N250" s="946"/>
      <c r="O250" s="947">
        <f>($K250*$M250)+$N250</f>
        <v>0</v>
      </c>
      <c r="P250" s="948">
        <f>($L250-($L250*$P$2))*$O250</f>
        <v>0</v>
      </c>
      <c r="Q250" s="148"/>
    </row>
    <row r="251" spans="1:45" ht="18.75" hidden="1" x14ac:dyDescent="0.3">
      <c r="A251" s="1120" t="s">
        <v>88</v>
      </c>
      <c r="B251" s="1121"/>
      <c r="C251" s="1121"/>
      <c r="D251" s="1121"/>
      <c r="E251" s="1121"/>
      <c r="F251" s="1121"/>
      <c r="G251" s="1121"/>
      <c r="H251" s="1121"/>
      <c r="I251" s="1121"/>
      <c r="J251" s="1121"/>
      <c r="K251" s="1121"/>
      <c r="L251" s="1121"/>
      <c r="M251" s="1121"/>
      <c r="N251" s="1121"/>
      <c r="O251" s="1121"/>
      <c r="P251" s="1122"/>
      <c r="Q251" s="148"/>
    </row>
    <row r="252" spans="1:45" s="242" customFormat="1" ht="30.6" hidden="1" customHeight="1" x14ac:dyDescent="0.3">
      <c r="A252" s="768" t="s">
        <v>467</v>
      </c>
      <c r="B252" s="753" t="s">
        <v>459</v>
      </c>
      <c r="C252" s="754">
        <v>144</v>
      </c>
      <c r="D252" s="646">
        <v>1.7</v>
      </c>
      <c r="E252" s="770"/>
      <c r="F252" s="770"/>
      <c r="G252" s="649">
        <f>($C252*$E252)+$F252</f>
        <v>0</v>
      </c>
      <c r="H252" s="739">
        <f>($D252-($D252*$P$2))*$G252</f>
        <v>0</v>
      </c>
      <c r="I252" s="836">
        <v>1487</v>
      </c>
      <c r="J252" s="787" t="s">
        <v>468</v>
      </c>
      <c r="K252" s="788">
        <v>144</v>
      </c>
      <c r="L252" s="646">
        <v>2.9</v>
      </c>
      <c r="M252" s="770"/>
      <c r="N252" s="770"/>
      <c r="O252" s="649">
        <f>($K252*$M252)+$N252</f>
        <v>0</v>
      </c>
      <c r="P252" s="650">
        <f>($L252-($L252*$P$2))*$O252</f>
        <v>0</v>
      </c>
      <c r="Q252" s="236"/>
      <c r="R252" s="237"/>
      <c r="S252" s="237"/>
      <c r="T252" s="238"/>
      <c r="U252" s="238"/>
      <c r="V252" s="238"/>
      <c r="W252" s="238"/>
      <c r="X252" s="239"/>
      <c r="Y252" s="239"/>
      <c r="Z252" s="239"/>
      <c r="AA252" s="239"/>
      <c r="AB252" s="239"/>
      <c r="AC252" s="239"/>
      <c r="AD252" s="239"/>
      <c r="AE252" s="241"/>
      <c r="AF252" s="241"/>
      <c r="AG252" s="241"/>
      <c r="AH252" s="241"/>
      <c r="AI252" s="241"/>
      <c r="AJ252" s="241"/>
      <c r="AK252" s="241"/>
      <c r="AL252" s="241"/>
      <c r="AM252" s="241"/>
      <c r="AN252" s="241"/>
      <c r="AO252" s="241"/>
      <c r="AP252" s="241"/>
      <c r="AQ252" s="241"/>
      <c r="AR252" s="241"/>
      <c r="AS252" s="241"/>
    </row>
    <row r="253" spans="1:45" ht="30.6" hidden="1" customHeight="1" x14ac:dyDescent="0.3">
      <c r="A253" s="622" t="s">
        <v>469</v>
      </c>
      <c r="B253" s="560" t="s">
        <v>461</v>
      </c>
      <c r="C253" s="561">
        <v>144</v>
      </c>
      <c r="D253" s="562">
        <v>2</v>
      </c>
      <c r="E253" s="563"/>
      <c r="F253" s="563"/>
      <c r="G253" s="565">
        <f>($C253*$E253)+$F253</f>
        <v>0</v>
      </c>
      <c r="H253" s="807">
        <f>($D253-($D253*$P$2))*$G253</f>
        <v>0</v>
      </c>
      <c r="I253" s="837">
        <v>1123</v>
      </c>
      <c r="J253" s="576" t="s">
        <v>470</v>
      </c>
      <c r="K253" s="577">
        <v>96</v>
      </c>
      <c r="L253" s="562">
        <v>5.8</v>
      </c>
      <c r="M253" s="563"/>
      <c r="N253" s="563"/>
      <c r="O253" s="565">
        <f>($K253*$M253)+$N253</f>
        <v>0</v>
      </c>
      <c r="P253" s="566">
        <f>($L253-($L253*$P$2))*$O253</f>
        <v>0</v>
      </c>
      <c r="Q253" s="148"/>
    </row>
    <row r="254" spans="1:45" ht="30.6" hidden="1" customHeight="1" x14ac:dyDescent="0.3">
      <c r="A254" s="774" t="s">
        <v>471</v>
      </c>
      <c r="B254" s="607" t="s">
        <v>463</v>
      </c>
      <c r="C254" s="608">
        <v>144</v>
      </c>
      <c r="D254" s="678">
        <v>2.2000000000000002</v>
      </c>
      <c r="E254" s="598"/>
      <c r="F254" s="598"/>
      <c r="G254" s="600">
        <f>($C254*$E254)+$F254</f>
        <v>0</v>
      </c>
      <c r="H254" s="813">
        <f>($D254-($D254*$P$2))*$G254</f>
        <v>0</v>
      </c>
      <c r="I254" s="838">
        <v>1124</v>
      </c>
      <c r="J254" s="604" t="s">
        <v>472</v>
      </c>
      <c r="K254" s="605">
        <v>96</v>
      </c>
      <c r="L254" s="597">
        <v>5.8</v>
      </c>
      <c r="M254" s="598"/>
      <c r="N254" s="598"/>
      <c r="O254" s="600">
        <f>($K254*$M254)+$N254</f>
        <v>0</v>
      </c>
      <c r="P254" s="632">
        <f>($L254-($L254*$P$2))*$O254</f>
        <v>0</v>
      </c>
      <c r="Q254" s="148"/>
    </row>
    <row r="255" spans="1:45" ht="30.6" hidden="1" customHeight="1" x14ac:dyDescent="0.3">
      <c r="A255" s="622" t="s">
        <v>473</v>
      </c>
      <c r="B255" s="576" t="s">
        <v>465</v>
      </c>
      <c r="C255" s="577">
        <v>144</v>
      </c>
      <c r="D255" s="562">
        <v>2.6</v>
      </c>
      <c r="E255" s="563"/>
      <c r="F255" s="563"/>
      <c r="G255" s="565">
        <f>($C255*$E255)+$F255</f>
        <v>0</v>
      </c>
      <c r="H255" s="807">
        <f>($D255-($D255*$P$2))*$G255</f>
        <v>0</v>
      </c>
      <c r="I255" s="837">
        <v>1122</v>
      </c>
      <c r="J255" s="560" t="s">
        <v>474</v>
      </c>
      <c r="K255" s="561">
        <v>96</v>
      </c>
      <c r="L255" s="590">
        <v>5.8</v>
      </c>
      <c r="M255" s="563"/>
      <c r="N255" s="563"/>
      <c r="O255" s="565">
        <f>($K255*$M255)+$N255</f>
        <v>0</v>
      </c>
      <c r="P255" s="588">
        <f>($L255-($L255*$P$2))*$O255</f>
        <v>0</v>
      </c>
      <c r="Q255" s="148"/>
    </row>
    <row r="256" spans="1:45" s="242" customFormat="1" ht="30" hidden="1" customHeight="1" x14ac:dyDescent="0.3">
      <c r="A256" s="839" t="s">
        <v>475</v>
      </c>
      <c r="B256" s="781" t="s">
        <v>460</v>
      </c>
      <c r="C256" s="782">
        <v>144</v>
      </c>
      <c r="D256" s="658">
        <v>2.9</v>
      </c>
      <c r="E256" s="783"/>
      <c r="F256" s="783"/>
      <c r="G256" s="661">
        <f>($C256*$E256)+$F256</f>
        <v>0</v>
      </c>
      <c r="H256" s="840">
        <f>($D256-($D256*$P$2))*$G256</f>
        <v>0</v>
      </c>
      <c r="I256" s="841">
        <v>1486</v>
      </c>
      <c r="J256" s="781" t="s">
        <v>476</v>
      </c>
      <c r="K256" s="782">
        <v>96</v>
      </c>
      <c r="L256" s="762">
        <v>5.8</v>
      </c>
      <c r="M256" s="783"/>
      <c r="N256" s="783"/>
      <c r="O256" s="661">
        <f>($K256*$M256)+$N256</f>
        <v>0</v>
      </c>
      <c r="P256" s="765">
        <f>($L256-($L256*$P$2))*$O256</f>
        <v>0</v>
      </c>
      <c r="Q256" s="236"/>
      <c r="R256" s="237"/>
      <c r="S256" s="237"/>
      <c r="T256" s="238"/>
      <c r="U256" s="238"/>
      <c r="V256" s="238"/>
      <c r="W256" s="238"/>
      <c r="X256" s="239"/>
      <c r="Y256" s="239"/>
      <c r="Z256" s="239"/>
      <c r="AA256" s="239"/>
      <c r="AB256" s="239"/>
      <c r="AC256" s="239"/>
      <c r="AD256" s="239"/>
      <c r="AE256" s="241"/>
      <c r="AF256" s="241"/>
      <c r="AG256" s="241"/>
      <c r="AH256" s="241"/>
      <c r="AI256" s="241"/>
      <c r="AJ256" s="241"/>
      <c r="AK256" s="241"/>
      <c r="AL256" s="241"/>
      <c r="AM256" s="241"/>
      <c r="AN256" s="241"/>
      <c r="AO256" s="241"/>
      <c r="AP256" s="241"/>
      <c r="AQ256" s="241"/>
      <c r="AR256" s="241"/>
      <c r="AS256" s="241"/>
    </row>
    <row r="257" spans="1:45" ht="34.5" hidden="1" thickBot="1" x14ac:dyDescent="0.7">
      <c r="A257" s="982" t="s">
        <v>704</v>
      </c>
      <c r="B257" s="982"/>
      <c r="C257" s="982"/>
      <c r="D257" s="982"/>
      <c r="E257" s="982"/>
      <c r="F257" s="982"/>
      <c r="G257" s="982"/>
      <c r="H257" s="982"/>
      <c r="I257" s="982"/>
      <c r="J257" s="982"/>
      <c r="K257" s="982"/>
      <c r="L257" s="982"/>
      <c r="M257" s="982"/>
      <c r="N257" s="982"/>
      <c r="O257" s="982"/>
      <c r="P257" s="982"/>
      <c r="Q257" s="148"/>
    </row>
    <row r="258" spans="1:45" ht="18.75" hidden="1" x14ac:dyDescent="0.3">
      <c r="A258" s="979" t="s">
        <v>39</v>
      </c>
      <c r="B258" s="980"/>
      <c r="C258" s="980"/>
      <c r="D258" s="980"/>
      <c r="E258" s="980"/>
      <c r="F258" s="980"/>
      <c r="G258" s="980"/>
      <c r="H258" s="980"/>
      <c r="I258" s="980"/>
      <c r="J258" s="980"/>
      <c r="K258" s="980"/>
      <c r="L258" s="980"/>
      <c r="M258" s="980"/>
      <c r="N258" s="980"/>
      <c r="O258" s="980"/>
      <c r="P258" s="981"/>
      <c r="Q258" s="148"/>
    </row>
    <row r="259" spans="1:45" ht="30.6" hidden="1" customHeight="1" x14ac:dyDescent="0.3">
      <c r="A259" s="795">
        <v>99091</v>
      </c>
      <c r="B259" s="787" t="s">
        <v>477</v>
      </c>
      <c r="C259" s="788">
        <v>72</v>
      </c>
      <c r="D259" s="646">
        <v>5.3</v>
      </c>
      <c r="E259" s="770"/>
      <c r="F259" s="770"/>
      <c r="G259" s="649">
        <f>($C259*$E259)+$F259</f>
        <v>0</v>
      </c>
      <c r="H259" s="739">
        <f>($D259-($D259*$P$2))*$G259</f>
        <v>0</v>
      </c>
      <c r="I259" s="740">
        <v>99103</v>
      </c>
      <c r="J259" s="753" t="s">
        <v>478</v>
      </c>
      <c r="K259" s="754">
        <v>144</v>
      </c>
      <c r="L259" s="741">
        <v>6.6</v>
      </c>
      <c r="M259" s="770"/>
      <c r="N259" s="770"/>
      <c r="O259" s="649">
        <f>($K259*$M259)+$N259</f>
        <v>0</v>
      </c>
      <c r="P259" s="742">
        <f>($L259-($L259*$P$2))*$O259</f>
        <v>0</v>
      </c>
      <c r="Q259" s="148"/>
    </row>
    <row r="260" spans="1:45" s="242" customFormat="1" ht="30" hidden="1" customHeight="1" x14ac:dyDescent="0.3">
      <c r="A260" s="842">
        <v>99055</v>
      </c>
      <c r="B260" s="639" t="s">
        <v>479</v>
      </c>
      <c r="C260" s="640">
        <v>144</v>
      </c>
      <c r="D260" s="704">
        <v>6.6</v>
      </c>
      <c r="E260" s="614"/>
      <c r="F260" s="614"/>
      <c r="G260" s="616">
        <f>($C260*$E260)+$F260</f>
        <v>0</v>
      </c>
      <c r="H260" s="744">
        <f>($D260-($D260*$P$2))*$G260</f>
        <v>0</v>
      </c>
      <c r="I260" s="823">
        <v>16814</v>
      </c>
      <c r="J260" s="611" t="s">
        <v>480</v>
      </c>
      <c r="K260" s="612">
        <v>72</v>
      </c>
      <c r="L260" s="613">
        <v>9.3000000000000007</v>
      </c>
      <c r="M260" s="614"/>
      <c r="N260" s="614"/>
      <c r="O260" s="616">
        <f>($K260*$M260)+$N260</f>
        <v>0</v>
      </c>
      <c r="P260" s="642">
        <f>($L260-($L260*$P$2))*$O260</f>
        <v>0</v>
      </c>
      <c r="Q260" s="236"/>
      <c r="R260" s="237"/>
      <c r="S260" s="237"/>
      <c r="T260" s="238"/>
      <c r="U260" s="238"/>
      <c r="V260" s="238"/>
      <c r="W260" s="238"/>
      <c r="X260" s="239"/>
      <c r="Y260" s="239"/>
      <c r="Z260" s="239"/>
      <c r="AA260" s="239"/>
      <c r="AB260" s="239"/>
      <c r="AC260" s="239"/>
      <c r="AD260" s="239"/>
      <c r="AE260" s="241"/>
      <c r="AF260" s="241"/>
      <c r="AG260" s="241"/>
      <c r="AH260" s="241"/>
      <c r="AI260" s="241"/>
      <c r="AJ260" s="241"/>
      <c r="AK260" s="241"/>
      <c r="AL260" s="241"/>
      <c r="AM260" s="241"/>
      <c r="AN260" s="241"/>
      <c r="AO260" s="241"/>
      <c r="AP260" s="241"/>
      <c r="AQ260" s="241"/>
      <c r="AR260" s="241"/>
      <c r="AS260" s="241"/>
    </row>
    <row r="261" spans="1:45" ht="18.75" hidden="1" x14ac:dyDescent="0.3">
      <c r="A261" s="1103" t="s">
        <v>88</v>
      </c>
      <c r="B261" s="1104"/>
      <c r="C261" s="1104"/>
      <c r="D261" s="1104"/>
      <c r="E261" s="1104"/>
      <c r="F261" s="1104"/>
      <c r="G261" s="1104"/>
      <c r="H261" s="1104"/>
      <c r="I261" s="1104"/>
      <c r="J261" s="1104"/>
      <c r="K261" s="1104"/>
      <c r="L261" s="1104"/>
      <c r="M261" s="1104"/>
      <c r="N261" s="1104"/>
      <c r="O261" s="1104"/>
      <c r="P261" s="1112"/>
      <c r="Q261" s="148"/>
    </row>
    <row r="262" spans="1:45" ht="30.6" hidden="1" customHeight="1" x14ac:dyDescent="0.3">
      <c r="A262" s="843">
        <v>2445</v>
      </c>
      <c r="B262" s="787" t="s">
        <v>481</v>
      </c>
      <c r="C262" s="788">
        <v>96</v>
      </c>
      <c r="D262" s="741">
        <v>8.1</v>
      </c>
      <c r="E262" s="770"/>
      <c r="F262" s="770"/>
      <c r="G262" s="649">
        <f>($C262*$E262)+$F262</f>
        <v>0</v>
      </c>
      <c r="H262" s="844">
        <f>($D262-($D262*$P$2))*$G262</f>
        <v>0</v>
      </c>
      <c r="I262" s="836">
        <v>1485</v>
      </c>
      <c r="J262" s="787" t="s">
        <v>482</v>
      </c>
      <c r="K262" s="788">
        <v>96</v>
      </c>
      <c r="L262" s="741">
        <v>8.1</v>
      </c>
      <c r="M262" s="770"/>
      <c r="N262" s="770"/>
      <c r="O262" s="649">
        <f>($K262*$M262)+$N262</f>
        <v>0</v>
      </c>
      <c r="P262" s="742">
        <f>($L262-($L262*$P$2))*$O262</f>
        <v>0</v>
      </c>
      <c r="Q262" s="148"/>
    </row>
    <row r="263" spans="1:45" s="242" customFormat="1" ht="30" hidden="1" customHeight="1" x14ac:dyDescent="0.3">
      <c r="A263" s="703">
        <v>2446</v>
      </c>
      <c r="B263" s="611" t="s">
        <v>483</v>
      </c>
      <c r="C263" s="612">
        <v>96</v>
      </c>
      <c r="D263" s="613">
        <v>8.1</v>
      </c>
      <c r="E263" s="614"/>
      <c r="F263" s="614"/>
      <c r="G263" s="616">
        <f>($C263*$E263)+$F263</f>
        <v>0</v>
      </c>
      <c r="H263" s="845">
        <f>($D263-($D263*$P$2))*$G263</f>
        <v>0</v>
      </c>
      <c r="I263" s="846">
        <v>1878</v>
      </c>
      <c r="J263" s="611" t="s">
        <v>484</v>
      </c>
      <c r="K263" s="612">
        <v>96</v>
      </c>
      <c r="L263" s="613">
        <v>8.1</v>
      </c>
      <c r="M263" s="614"/>
      <c r="N263" s="614"/>
      <c r="O263" s="616">
        <f>($K263*$M263)+$N263</f>
        <v>0</v>
      </c>
      <c r="P263" s="642">
        <f>($L263-($L263*$P$2))*$O263</f>
        <v>0</v>
      </c>
      <c r="Q263" s="236"/>
      <c r="R263" s="237"/>
      <c r="S263" s="237"/>
      <c r="T263" s="238"/>
      <c r="U263" s="238"/>
      <c r="V263" s="238"/>
      <c r="W263" s="238"/>
      <c r="X263" s="239"/>
      <c r="Y263" s="239"/>
      <c r="Z263" s="239"/>
      <c r="AA263" s="239"/>
      <c r="AB263" s="239"/>
      <c r="AC263" s="239"/>
      <c r="AD263" s="239"/>
      <c r="AE263" s="241"/>
      <c r="AF263" s="241"/>
      <c r="AG263" s="241"/>
      <c r="AH263" s="241"/>
      <c r="AI263" s="241"/>
      <c r="AJ263" s="241"/>
      <c r="AK263" s="241"/>
      <c r="AL263" s="241"/>
      <c r="AM263" s="241"/>
      <c r="AN263" s="241"/>
      <c r="AO263" s="241"/>
      <c r="AP263" s="241"/>
      <c r="AQ263" s="241"/>
      <c r="AR263" s="241"/>
      <c r="AS263" s="241"/>
    </row>
    <row r="264" spans="1:45" ht="33.75" x14ac:dyDescent="0.65">
      <c r="A264" s="982" t="s">
        <v>705</v>
      </c>
      <c r="B264" s="982"/>
      <c r="C264" s="982"/>
      <c r="D264" s="982"/>
      <c r="E264" s="982"/>
      <c r="F264" s="982"/>
      <c r="G264" s="982"/>
      <c r="H264" s="982"/>
      <c r="I264" s="982"/>
      <c r="J264" s="982"/>
      <c r="K264" s="982"/>
      <c r="L264" s="982"/>
      <c r="M264" s="982"/>
      <c r="N264" s="982"/>
      <c r="O264" s="982"/>
      <c r="P264" s="982"/>
      <c r="Q264" s="148"/>
    </row>
    <row r="265" spans="1:45" ht="18.75" x14ac:dyDescent="0.3">
      <c r="A265" s="1103" t="s">
        <v>39</v>
      </c>
      <c r="B265" s="1104"/>
      <c r="C265" s="1104"/>
      <c r="D265" s="1104"/>
      <c r="E265" s="1104"/>
      <c r="F265" s="1104"/>
      <c r="G265" s="1104"/>
      <c r="H265" s="1104"/>
      <c r="I265" s="1104"/>
      <c r="J265" s="1104"/>
      <c r="K265" s="1104"/>
      <c r="L265" s="1104"/>
      <c r="M265" s="1104"/>
      <c r="N265" s="1104"/>
      <c r="O265" s="1104"/>
      <c r="P265" s="1112"/>
      <c r="Q265" s="148"/>
    </row>
    <row r="266" spans="1:45" ht="30.6" customHeight="1" x14ac:dyDescent="0.3">
      <c r="A266" s="665">
        <v>99052</v>
      </c>
      <c r="B266" s="527" t="s">
        <v>485</v>
      </c>
      <c r="C266" s="495">
        <v>48</v>
      </c>
      <c r="D266" s="496">
        <v>10.4</v>
      </c>
      <c r="E266" s="497"/>
      <c r="F266" s="497"/>
      <c r="G266" s="498">
        <f>($C266*$E266)+$F266</f>
        <v>0</v>
      </c>
      <c r="H266" s="499">
        <f>($D266-($D266*$P$2))*$G266</f>
        <v>0</v>
      </c>
      <c r="I266" s="200">
        <v>99054</v>
      </c>
      <c r="J266" s="201" t="s">
        <v>486</v>
      </c>
      <c r="K266" s="58">
        <v>48</v>
      </c>
      <c r="L266" s="59">
        <v>10.4</v>
      </c>
      <c r="M266" s="60"/>
      <c r="N266" s="60"/>
      <c r="O266" s="54">
        <f>($K266*$M266)+$N266</f>
        <v>0</v>
      </c>
      <c r="P266" s="108">
        <f>($L266-($L266*$P$2))*$O266</f>
        <v>0</v>
      </c>
      <c r="Q266" s="148"/>
      <c r="AG266" s="343"/>
    </row>
    <row r="267" spans="1:45" ht="30.6" customHeight="1" x14ac:dyDescent="0.3">
      <c r="A267" s="847">
        <v>99335</v>
      </c>
      <c r="B267" s="848" t="s">
        <v>487</v>
      </c>
      <c r="C267" s="849">
        <v>48</v>
      </c>
      <c r="D267" s="850">
        <v>10.4</v>
      </c>
      <c r="E267" s="547"/>
      <c r="F267" s="547"/>
      <c r="G267" s="505">
        <f>($C267*$E267)+$F267</f>
        <v>0</v>
      </c>
      <c r="H267" s="506">
        <f>($D267-($D267*$P$2))*$G267</f>
        <v>0</v>
      </c>
      <c r="I267" s="62">
        <v>99051</v>
      </c>
      <c r="J267" s="114" t="s">
        <v>488</v>
      </c>
      <c r="K267" s="64">
        <v>48</v>
      </c>
      <c r="L267" s="72">
        <v>10.4</v>
      </c>
      <c r="M267" s="66"/>
      <c r="N267" s="66"/>
      <c r="O267" s="67">
        <f>($K267*$M267)+$N267</f>
        <v>0</v>
      </c>
      <c r="P267" s="115">
        <f>($L267-($L267*$P$2))*$O267</f>
        <v>0</v>
      </c>
      <c r="Q267" s="148"/>
      <c r="AH267" s="343"/>
      <c r="AI267" s="343"/>
    </row>
    <row r="268" spans="1:45" ht="29.25" customHeight="1" thickBot="1" x14ac:dyDescent="0.35">
      <c r="A268" s="150">
        <v>99053</v>
      </c>
      <c r="B268" s="151" t="s">
        <v>489</v>
      </c>
      <c r="C268" s="152">
        <v>48</v>
      </c>
      <c r="D268" s="153">
        <v>10.4</v>
      </c>
      <c r="E268" s="154"/>
      <c r="F268" s="154"/>
      <c r="G268" s="155">
        <f>($C268*$E268)+$F268</f>
        <v>0</v>
      </c>
      <c r="H268" s="342">
        <f>($D268-($D268*$P$2))*$G268</f>
        <v>0</v>
      </c>
      <c r="I268" s="345">
        <v>99336</v>
      </c>
      <c r="J268" s="346" t="s">
        <v>490</v>
      </c>
      <c r="K268" s="347">
        <v>48</v>
      </c>
      <c r="L268" s="949">
        <v>10.4</v>
      </c>
      <c r="M268" s="327"/>
      <c r="N268" s="327"/>
      <c r="O268" s="155">
        <f>($K268*$M268)+$N268</f>
        <v>0</v>
      </c>
      <c r="P268" s="235">
        <f>($L268-($L268*$P$2))*$O268</f>
        <v>0</v>
      </c>
      <c r="Q268" s="148"/>
    </row>
    <row r="269" spans="1:45" ht="19.5" hidden="1" thickBot="1" x14ac:dyDescent="0.35">
      <c r="A269" s="1120" t="s">
        <v>440</v>
      </c>
      <c r="B269" s="1121"/>
      <c r="C269" s="1121"/>
      <c r="D269" s="1121"/>
      <c r="E269" s="1121"/>
      <c r="F269" s="1121"/>
      <c r="G269" s="1121"/>
      <c r="H269" s="1121"/>
      <c r="I269" s="1114"/>
      <c r="J269" s="1114"/>
      <c r="K269" s="1114"/>
      <c r="L269" s="1114"/>
      <c r="M269" s="1114"/>
      <c r="N269" s="1114"/>
      <c r="O269" s="1114"/>
      <c r="P269" s="1119"/>
      <c r="Q269" s="148"/>
    </row>
    <row r="270" spans="1:45" ht="30" hidden="1" customHeight="1" x14ac:dyDescent="0.3">
      <c r="A270" s="851">
        <v>99914</v>
      </c>
      <c r="B270" s="852" t="s">
        <v>491</v>
      </c>
      <c r="C270" s="853">
        <v>48</v>
      </c>
      <c r="D270" s="854">
        <v>10.5</v>
      </c>
      <c r="E270" s="541"/>
      <c r="F270" s="541"/>
      <c r="G270" s="498">
        <f>($C270*$E270)+$F270</f>
        <v>0</v>
      </c>
      <c r="H270" s="499">
        <f>($D270-($D270*$P$2))*$G270</f>
        <v>0</v>
      </c>
      <c r="I270" s="279">
        <f>($K270*$M270)+$N270</f>
        <v>0</v>
      </c>
      <c r="J270" s="280"/>
      <c r="K270" s="280"/>
      <c r="L270" s="280"/>
      <c r="M270" s="280"/>
      <c r="N270" s="280"/>
      <c r="O270" s="280"/>
      <c r="P270" s="280"/>
      <c r="Q270" s="148"/>
    </row>
    <row r="271" spans="1:45" s="242" customFormat="1" ht="34.5" hidden="1" thickBot="1" x14ac:dyDescent="0.7">
      <c r="A271" s="982" t="s">
        <v>706</v>
      </c>
      <c r="B271" s="982"/>
      <c r="C271" s="982"/>
      <c r="D271" s="982"/>
      <c r="E271" s="982"/>
      <c r="F271" s="982"/>
      <c r="G271" s="982"/>
      <c r="H271" s="982"/>
      <c r="I271" s="982"/>
      <c r="J271" s="982"/>
      <c r="K271" s="982"/>
      <c r="L271" s="982"/>
      <c r="M271" s="982"/>
      <c r="N271" s="982"/>
      <c r="O271" s="982"/>
      <c r="P271" s="982"/>
      <c r="Q271" s="236"/>
      <c r="R271" s="237"/>
      <c r="S271" s="237"/>
      <c r="T271" s="238"/>
      <c r="U271" s="238"/>
      <c r="V271" s="238"/>
      <c r="W271" s="238"/>
      <c r="X271" s="239"/>
      <c r="Y271" s="239"/>
      <c r="Z271" s="239"/>
      <c r="AA271" s="239"/>
      <c r="AB271" s="239"/>
      <c r="AC271" s="239"/>
      <c r="AD271" s="239"/>
      <c r="AE271" s="241"/>
      <c r="AF271" s="241"/>
      <c r="AG271" s="241"/>
      <c r="AH271" s="241"/>
      <c r="AI271" s="241"/>
      <c r="AJ271" s="241"/>
      <c r="AK271" s="241"/>
      <c r="AL271" s="241"/>
      <c r="AM271" s="241"/>
      <c r="AN271" s="241"/>
      <c r="AO271" s="241"/>
      <c r="AP271" s="241"/>
      <c r="AQ271" s="241"/>
      <c r="AR271" s="241"/>
      <c r="AS271" s="241"/>
    </row>
    <row r="272" spans="1:45" ht="18.75" hidden="1" x14ac:dyDescent="0.3">
      <c r="A272" s="1123" t="s">
        <v>39</v>
      </c>
      <c r="B272" s="1107"/>
      <c r="C272" s="1107"/>
      <c r="D272" s="1107"/>
      <c r="E272" s="1107"/>
      <c r="F272" s="1107"/>
      <c r="G272" s="1107"/>
      <c r="H272" s="1107"/>
      <c r="I272" s="1107"/>
      <c r="J272" s="1107"/>
      <c r="K272" s="1107"/>
      <c r="L272" s="1107"/>
      <c r="M272" s="1107"/>
      <c r="N272" s="1107"/>
      <c r="O272" s="1107"/>
      <c r="P272" s="1108"/>
      <c r="Q272" s="148"/>
    </row>
    <row r="273" spans="1:45" ht="30.6" hidden="1" customHeight="1" x14ac:dyDescent="0.3">
      <c r="A273" s="855">
        <v>99638</v>
      </c>
      <c r="B273" s="753" t="s">
        <v>492</v>
      </c>
      <c r="C273" s="754">
        <v>96</v>
      </c>
      <c r="D273" s="646">
        <v>5.25</v>
      </c>
      <c r="E273" s="770"/>
      <c r="F273" s="738"/>
      <c r="G273" s="649">
        <f>($C273*$E273)+$F273</f>
        <v>0</v>
      </c>
      <c r="H273" s="739">
        <f>($D273-($D273*$P$2))*$G273</f>
        <v>0</v>
      </c>
      <c r="I273" s="740">
        <v>99602</v>
      </c>
      <c r="J273" s="753" t="s">
        <v>493</v>
      </c>
      <c r="K273" s="754">
        <v>18</v>
      </c>
      <c r="L273" s="741">
        <v>20.5</v>
      </c>
      <c r="M273" s="755"/>
      <c r="N273" s="756"/>
      <c r="O273" s="649">
        <f>($K273*$M273)+$N273</f>
        <v>0</v>
      </c>
      <c r="P273" s="742">
        <f>($L273-($L273*$P$2))*$O273</f>
        <v>0</v>
      </c>
      <c r="Q273" s="148"/>
      <c r="AN273" s="3"/>
      <c r="AO273" s="3"/>
      <c r="AP273" s="3"/>
      <c r="AQ273" s="3"/>
    </row>
    <row r="274" spans="1:45" ht="30.6" hidden="1" customHeight="1" x14ac:dyDescent="0.3">
      <c r="A274" s="625">
        <v>99603</v>
      </c>
      <c r="B274" s="560" t="s">
        <v>494</v>
      </c>
      <c r="C274" s="561">
        <v>24</v>
      </c>
      <c r="D274" s="562">
        <v>10.5</v>
      </c>
      <c r="E274" s="563"/>
      <c r="F274" s="564"/>
      <c r="G274" s="565">
        <f>($C274*$E274)+$F274</f>
        <v>0</v>
      </c>
      <c r="H274" s="807">
        <f>($D274-($D274*$P$2))*$G274</f>
        <v>0</v>
      </c>
      <c r="I274" s="808">
        <v>99612</v>
      </c>
      <c r="J274" s="560" t="s">
        <v>495</v>
      </c>
      <c r="K274" s="561">
        <v>12</v>
      </c>
      <c r="L274" s="590">
        <v>24.25</v>
      </c>
      <c r="M274" s="718"/>
      <c r="N274" s="719"/>
      <c r="O274" s="565">
        <f>($K274*$M274)+$N274</f>
        <v>0</v>
      </c>
      <c r="P274" s="588">
        <f>($L274-($L274*$P$2))*$O274</f>
        <v>0</v>
      </c>
      <c r="Q274" s="148"/>
    </row>
    <row r="275" spans="1:45" ht="30.6" hidden="1" customHeight="1" x14ac:dyDescent="0.3">
      <c r="A275" s="603">
        <v>99798</v>
      </c>
      <c r="B275" s="815" t="s">
        <v>496</v>
      </c>
      <c r="C275" s="605">
        <v>72</v>
      </c>
      <c r="D275" s="678">
        <v>10.5</v>
      </c>
      <c r="E275" s="758"/>
      <c r="F275" s="759"/>
      <c r="G275" s="600">
        <f>($C275*$E275)+$F275</f>
        <v>0</v>
      </c>
      <c r="H275" s="813">
        <f>($D275-($D275*$P$2))*$G275</f>
        <v>0</v>
      </c>
      <c r="I275" s="856">
        <v>99614</v>
      </c>
      <c r="J275" s="607" t="s">
        <v>497</v>
      </c>
      <c r="K275" s="608">
        <v>6</v>
      </c>
      <c r="L275" s="597">
        <v>24.25</v>
      </c>
      <c r="M275" s="758"/>
      <c r="N275" s="759"/>
      <c r="O275" s="600">
        <f>($K275*$M275)+$N275</f>
        <v>0</v>
      </c>
      <c r="P275" s="632">
        <f>($L275-($L275*$P$2))*$O275</f>
        <v>0</v>
      </c>
      <c r="Q275" s="148"/>
    </row>
    <row r="276" spans="1:45" ht="30.6" hidden="1" customHeight="1" x14ac:dyDescent="0.3">
      <c r="A276" s="625">
        <v>99628</v>
      </c>
      <c r="B276" s="560" t="s">
        <v>498</v>
      </c>
      <c r="C276" s="561">
        <v>20</v>
      </c>
      <c r="D276" s="562">
        <v>12.75</v>
      </c>
      <c r="E276" s="563"/>
      <c r="F276" s="564"/>
      <c r="G276" s="565">
        <f>($C276*$E276)+$F276</f>
        <v>0</v>
      </c>
      <c r="H276" s="807">
        <f>($D276-($D276*$P$2))*$G276</f>
        <v>0</v>
      </c>
      <c r="I276" s="857">
        <v>99604</v>
      </c>
      <c r="J276" s="576" t="s">
        <v>499</v>
      </c>
      <c r="K276" s="577">
        <v>8</v>
      </c>
      <c r="L276" s="590">
        <v>30.25</v>
      </c>
      <c r="M276" s="718"/>
      <c r="N276" s="719"/>
      <c r="O276" s="565">
        <f>($K276*$M276)+$N276</f>
        <v>0</v>
      </c>
      <c r="P276" s="588">
        <f>($L276-($L276*$P$2))*$O276</f>
        <v>0</v>
      </c>
      <c r="Q276" s="148"/>
    </row>
    <row r="277" spans="1:45" ht="30" hidden="1" customHeight="1" x14ac:dyDescent="0.3">
      <c r="A277" s="760">
        <v>99589</v>
      </c>
      <c r="B277" s="761" t="s">
        <v>500</v>
      </c>
      <c r="C277" s="657">
        <v>24</v>
      </c>
      <c r="D277" s="658">
        <v>12.75</v>
      </c>
      <c r="E277" s="783"/>
      <c r="F277" s="858"/>
      <c r="G277" s="661">
        <f>($C277*$E277)+$F277</f>
        <v>0</v>
      </c>
      <c r="H277" s="840">
        <f>($D277-($D277*$P$2))*$G277</f>
        <v>0</v>
      </c>
      <c r="I277" s="859">
        <v>99613</v>
      </c>
      <c r="J277" s="781" t="s">
        <v>501</v>
      </c>
      <c r="K277" s="782">
        <v>4</v>
      </c>
      <c r="L277" s="762">
        <v>50</v>
      </c>
      <c r="M277" s="763"/>
      <c r="N277" s="764"/>
      <c r="O277" s="661">
        <f>($K277*$M277)+$N277</f>
        <v>0</v>
      </c>
      <c r="P277" s="765">
        <f>($L277-($L277*$P$2))*$O277</f>
        <v>0</v>
      </c>
      <c r="Q277" s="148"/>
    </row>
    <row r="278" spans="1:45" ht="34.5" hidden="1" thickBot="1" x14ac:dyDescent="0.7">
      <c r="A278" s="982" t="s">
        <v>707</v>
      </c>
      <c r="B278" s="982"/>
      <c r="C278" s="982"/>
      <c r="D278" s="982"/>
      <c r="E278" s="982"/>
      <c r="F278" s="982"/>
      <c r="G278" s="982"/>
      <c r="H278" s="982"/>
      <c r="I278" s="982"/>
      <c r="J278" s="982"/>
      <c r="K278" s="982"/>
      <c r="L278" s="982"/>
      <c r="M278" s="982"/>
      <c r="N278" s="982"/>
      <c r="O278" s="982"/>
      <c r="P278" s="982"/>
    </row>
    <row r="279" spans="1:45" ht="18.75" hidden="1" x14ac:dyDescent="0.3">
      <c r="A279" s="979" t="s">
        <v>39</v>
      </c>
      <c r="B279" s="980"/>
      <c r="C279" s="980"/>
      <c r="D279" s="980"/>
      <c r="E279" s="980"/>
      <c r="F279" s="980"/>
      <c r="G279" s="980"/>
      <c r="H279" s="980"/>
      <c r="I279" s="980"/>
      <c r="J279" s="980"/>
      <c r="K279" s="980"/>
      <c r="L279" s="980"/>
      <c r="M279" s="980"/>
      <c r="N279" s="980"/>
      <c r="O279" s="980"/>
      <c r="P279" s="981"/>
    </row>
    <row r="280" spans="1:45" s="242" customFormat="1" ht="30.6" hidden="1" customHeight="1" x14ac:dyDescent="0.3">
      <c r="A280" s="643">
        <v>99038</v>
      </c>
      <c r="B280" s="802" t="s">
        <v>502</v>
      </c>
      <c r="C280" s="754">
        <v>144</v>
      </c>
      <c r="D280" s="646">
        <v>3.5</v>
      </c>
      <c r="E280" s="755"/>
      <c r="F280" s="756"/>
      <c r="G280" s="649">
        <f t="shared" ref="G280:G288" si="39">($C280*$E280)+$F280</f>
        <v>0</v>
      </c>
      <c r="H280" s="739">
        <f t="shared" ref="H280:H288" si="40">($D280-($D280*$P$2))*$G280</f>
        <v>0</v>
      </c>
      <c r="I280" s="740">
        <v>99560</v>
      </c>
      <c r="J280" s="802" t="s">
        <v>503</v>
      </c>
      <c r="K280" s="754">
        <v>60</v>
      </c>
      <c r="L280" s="646">
        <v>5.25</v>
      </c>
      <c r="M280" s="755"/>
      <c r="N280" s="756"/>
      <c r="O280" s="649">
        <f t="shared" ref="O280:O288" si="41">($K280*$M280)+$N280</f>
        <v>0</v>
      </c>
      <c r="P280" s="742">
        <f t="shared" ref="P280:P288" si="42">($L280-($L280*$P$2))*$O280</f>
        <v>0</v>
      </c>
      <c r="Q280" s="237"/>
      <c r="R280" s="237"/>
      <c r="S280" s="237"/>
      <c r="T280" s="238"/>
      <c r="U280" s="238"/>
      <c r="V280" s="238"/>
      <c r="W280" s="238"/>
      <c r="X280" s="239"/>
      <c r="Y280" s="239"/>
      <c r="Z280" s="239"/>
      <c r="AA280" s="239"/>
      <c r="AB280" s="239"/>
      <c r="AC280" s="239"/>
      <c r="AD280" s="239"/>
      <c r="AE280" s="241"/>
      <c r="AF280" s="241"/>
      <c r="AG280" s="241"/>
      <c r="AH280" s="241"/>
      <c r="AI280" s="241"/>
      <c r="AJ280" s="241"/>
      <c r="AK280" s="241"/>
      <c r="AL280" s="241"/>
      <c r="AM280" s="241"/>
      <c r="AN280" s="241"/>
      <c r="AO280" s="241"/>
      <c r="AP280" s="241"/>
      <c r="AQ280" s="241"/>
      <c r="AR280" s="241"/>
      <c r="AS280" s="241"/>
    </row>
    <row r="281" spans="1:45" ht="30.6" hidden="1" customHeight="1" x14ac:dyDescent="0.3">
      <c r="A281" s="583" t="s">
        <v>504</v>
      </c>
      <c r="B281" s="860" t="s">
        <v>505</v>
      </c>
      <c r="C281" s="577">
        <v>144</v>
      </c>
      <c r="D281" s="562">
        <v>3.5</v>
      </c>
      <c r="E281" s="718"/>
      <c r="F281" s="719"/>
      <c r="G281" s="565">
        <f t="shared" si="39"/>
        <v>0</v>
      </c>
      <c r="H281" s="807">
        <f t="shared" si="40"/>
        <v>0</v>
      </c>
      <c r="I281" s="817">
        <v>98137</v>
      </c>
      <c r="J281" s="809" t="s">
        <v>506</v>
      </c>
      <c r="K281" s="561">
        <v>48</v>
      </c>
      <c r="L281" s="590">
        <v>5.75</v>
      </c>
      <c r="M281" s="718"/>
      <c r="N281" s="719"/>
      <c r="O281" s="565">
        <f t="shared" si="41"/>
        <v>0</v>
      </c>
      <c r="P281" s="588">
        <f t="shared" si="42"/>
        <v>0</v>
      </c>
    </row>
    <row r="282" spans="1:45" ht="30.6" hidden="1" customHeight="1" x14ac:dyDescent="0.3">
      <c r="A282" s="767">
        <v>99521</v>
      </c>
      <c r="B282" s="819" t="s">
        <v>507</v>
      </c>
      <c r="C282" s="608">
        <v>144</v>
      </c>
      <c r="D282" s="678">
        <v>4</v>
      </c>
      <c r="E282" s="758"/>
      <c r="F282" s="759"/>
      <c r="G282" s="600">
        <f t="shared" si="39"/>
        <v>0</v>
      </c>
      <c r="H282" s="813">
        <f t="shared" si="40"/>
        <v>0</v>
      </c>
      <c r="I282" s="856">
        <v>63843</v>
      </c>
      <c r="J282" s="819" t="s">
        <v>508</v>
      </c>
      <c r="K282" s="608">
        <v>36</v>
      </c>
      <c r="L282" s="597">
        <v>6.75</v>
      </c>
      <c r="M282" s="758"/>
      <c r="N282" s="759"/>
      <c r="O282" s="600">
        <f t="shared" si="41"/>
        <v>0</v>
      </c>
      <c r="P282" s="632">
        <f t="shared" si="42"/>
        <v>0</v>
      </c>
      <c r="Q282" s="148"/>
    </row>
    <row r="283" spans="1:45" ht="30.6" hidden="1" customHeight="1" x14ac:dyDescent="0.3">
      <c r="A283" s="583" t="s">
        <v>509</v>
      </c>
      <c r="B283" s="860" t="s">
        <v>510</v>
      </c>
      <c r="C283" s="577">
        <v>144</v>
      </c>
      <c r="D283" s="562">
        <v>4</v>
      </c>
      <c r="E283" s="718"/>
      <c r="F283" s="719"/>
      <c r="G283" s="565">
        <f t="shared" si="39"/>
        <v>0</v>
      </c>
      <c r="H283" s="807">
        <f t="shared" si="40"/>
        <v>0</v>
      </c>
      <c r="I283" s="808">
        <v>63833</v>
      </c>
      <c r="J283" s="809" t="s">
        <v>511</v>
      </c>
      <c r="K283" s="561">
        <v>36</v>
      </c>
      <c r="L283" s="590">
        <v>6.75</v>
      </c>
      <c r="M283" s="718"/>
      <c r="N283" s="719"/>
      <c r="O283" s="565">
        <f t="shared" si="41"/>
        <v>0</v>
      </c>
      <c r="P283" s="588">
        <f t="shared" si="42"/>
        <v>0</v>
      </c>
      <c r="Q283" s="148"/>
    </row>
    <row r="284" spans="1:45" ht="30.6" hidden="1" customHeight="1" x14ac:dyDescent="0.3">
      <c r="A284" s="655">
        <v>99297</v>
      </c>
      <c r="B284" s="861" t="s">
        <v>512</v>
      </c>
      <c r="C284" s="657">
        <v>144</v>
      </c>
      <c r="D284" s="658">
        <v>4</v>
      </c>
      <c r="E284" s="763"/>
      <c r="F284" s="764"/>
      <c r="G284" s="661">
        <f t="shared" si="39"/>
        <v>0</v>
      </c>
      <c r="H284" s="840">
        <f t="shared" si="40"/>
        <v>0</v>
      </c>
      <c r="I284" s="862">
        <v>99534</v>
      </c>
      <c r="J284" s="861" t="s">
        <v>513</v>
      </c>
      <c r="K284" s="657">
        <v>24</v>
      </c>
      <c r="L284" s="762">
        <v>8.75</v>
      </c>
      <c r="M284" s="763"/>
      <c r="N284" s="764"/>
      <c r="O284" s="661">
        <f t="shared" si="41"/>
        <v>0</v>
      </c>
      <c r="P284" s="765">
        <f t="shared" si="42"/>
        <v>0</v>
      </c>
      <c r="Q284" s="148"/>
    </row>
    <row r="285" spans="1:45" s="43" customFormat="1" ht="34.5" hidden="1" thickBot="1" x14ac:dyDescent="0.3">
      <c r="A285" s="1127" t="s">
        <v>805</v>
      </c>
      <c r="B285" s="1127"/>
      <c r="C285" s="1127"/>
      <c r="D285" s="1127"/>
      <c r="E285" s="1127"/>
      <c r="F285" s="1127"/>
      <c r="G285" s="1127"/>
      <c r="H285" s="1127"/>
      <c r="I285" s="1127"/>
      <c r="J285" s="1127"/>
      <c r="K285" s="1127"/>
      <c r="L285" s="1127"/>
      <c r="M285" s="1127"/>
      <c r="N285" s="1127"/>
      <c r="O285" s="1127"/>
      <c r="P285" s="1127"/>
      <c r="Q285" s="1"/>
      <c r="R285" s="1"/>
      <c r="S285" s="49"/>
      <c r="T285" s="28"/>
      <c r="U285" s="28"/>
      <c r="V285" s="29"/>
      <c r="W285" s="28"/>
      <c r="X285" s="3"/>
      <c r="Y285" s="3"/>
      <c r="Z285" s="3"/>
      <c r="AA285" s="3"/>
      <c r="AB285" s="3"/>
      <c r="AC285" s="3"/>
      <c r="AD285" s="3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3"/>
      <c r="AS285" s="3"/>
    </row>
    <row r="286" spans="1:45" ht="29.25" hidden="1" thickBot="1" x14ac:dyDescent="0.35">
      <c r="A286" s="44" t="s">
        <v>677</v>
      </c>
      <c r="B286" s="45" t="s">
        <v>35</v>
      </c>
      <c r="C286" s="46" t="s">
        <v>36</v>
      </c>
      <c r="D286" s="46" t="s">
        <v>757</v>
      </c>
      <c r="E286" s="46" t="s">
        <v>37</v>
      </c>
      <c r="F286" s="46" t="s">
        <v>38</v>
      </c>
      <c r="G286" s="46" t="s">
        <v>678</v>
      </c>
      <c r="H286" s="47" t="s">
        <v>679</v>
      </c>
      <c r="I286" s="44" t="s">
        <v>677</v>
      </c>
      <c r="J286" s="45" t="s">
        <v>35</v>
      </c>
      <c r="K286" s="46" t="s">
        <v>36</v>
      </c>
      <c r="L286" s="46" t="s">
        <v>757</v>
      </c>
      <c r="M286" s="46" t="s">
        <v>37</v>
      </c>
      <c r="N286" s="46" t="s">
        <v>38</v>
      </c>
      <c r="O286" s="46" t="s">
        <v>678</v>
      </c>
      <c r="P286" s="48" t="s">
        <v>679</v>
      </c>
      <c r="Q286" s="148"/>
    </row>
    <row r="287" spans="1:45" ht="18.75" hidden="1" x14ac:dyDescent="0.3">
      <c r="A287" s="979" t="s">
        <v>803</v>
      </c>
      <c r="B287" s="980"/>
      <c r="C287" s="980"/>
      <c r="D287" s="980"/>
      <c r="E287" s="980"/>
      <c r="F287" s="980"/>
      <c r="G287" s="980"/>
      <c r="H287" s="980"/>
      <c r="I287" s="980"/>
      <c r="J287" s="980"/>
      <c r="K287" s="980"/>
      <c r="L287" s="980"/>
      <c r="M287" s="980"/>
      <c r="N287" s="980"/>
      <c r="O287" s="980"/>
      <c r="P287" s="981"/>
    </row>
    <row r="288" spans="1:45" ht="30" hidden="1" customHeight="1" x14ac:dyDescent="0.3">
      <c r="A288" s="514">
        <v>99520</v>
      </c>
      <c r="B288" s="863" t="s">
        <v>514</v>
      </c>
      <c r="C288" s="510">
        <v>144</v>
      </c>
      <c r="D288" s="503">
        <v>4.5</v>
      </c>
      <c r="E288" s="547"/>
      <c r="F288" s="686"/>
      <c r="G288" s="505">
        <f t="shared" si="39"/>
        <v>0</v>
      </c>
      <c r="H288" s="864">
        <f t="shared" si="40"/>
        <v>0</v>
      </c>
      <c r="I288" s="865">
        <v>99533</v>
      </c>
      <c r="J288" s="866" t="s">
        <v>515</v>
      </c>
      <c r="K288" s="502">
        <v>48</v>
      </c>
      <c r="L288" s="512">
        <v>9.25</v>
      </c>
      <c r="M288" s="547"/>
      <c r="N288" s="686"/>
      <c r="O288" s="505">
        <f t="shared" si="41"/>
        <v>0</v>
      </c>
      <c r="P288" s="513">
        <f t="shared" si="42"/>
        <v>0</v>
      </c>
      <c r="Q288" s="148"/>
    </row>
    <row r="289" spans="1:45" s="242" customFormat="1" ht="18.75" hidden="1" x14ac:dyDescent="0.3">
      <c r="A289" s="1116" t="s">
        <v>440</v>
      </c>
      <c r="B289" s="1117"/>
      <c r="C289" s="1117"/>
      <c r="D289" s="1117"/>
      <c r="E289" s="1117"/>
      <c r="F289" s="1117"/>
      <c r="G289" s="1117"/>
      <c r="H289" s="1117"/>
      <c r="I289" s="1117"/>
      <c r="J289" s="1117"/>
      <c r="K289" s="1117"/>
      <c r="L289" s="1117"/>
      <c r="M289" s="1117"/>
      <c r="N289" s="1117"/>
      <c r="O289" s="1117"/>
      <c r="P289" s="1118"/>
      <c r="Q289" s="236"/>
      <c r="R289" s="237"/>
      <c r="S289" s="237"/>
      <c r="T289" s="238"/>
      <c r="U289" s="238"/>
      <c r="V289" s="238"/>
      <c r="W289" s="238"/>
      <c r="X289" s="239"/>
      <c r="Y289" s="239"/>
      <c r="Z289" s="239"/>
      <c r="AA289" s="239"/>
      <c r="AB289" s="239"/>
      <c r="AC289" s="239"/>
      <c r="AD289" s="239"/>
      <c r="AE289" s="241"/>
      <c r="AF289" s="241"/>
      <c r="AG289" s="241"/>
      <c r="AH289" s="241"/>
      <c r="AI289" s="241"/>
      <c r="AJ289" s="241"/>
      <c r="AK289" s="241"/>
      <c r="AL289" s="241"/>
      <c r="AM289" s="241"/>
      <c r="AN289" s="241"/>
      <c r="AO289" s="241"/>
      <c r="AP289" s="241"/>
      <c r="AQ289" s="241"/>
      <c r="AR289" s="241"/>
      <c r="AS289" s="241"/>
    </row>
    <row r="290" spans="1:45" ht="30.6" hidden="1" customHeight="1" x14ac:dyDescent="0.3">
      <c r="A290" s="795">
        <v>99894</v>
      </c>
      <c r="B290" s="867" t="s">
        <v>428</v>
      </c>
      <c r="C290" s="788">
        <v>144</v>
      </c>
      <c r="D290" s="646">
        <v>1.7</v>
      </c>
      <c r="E290" s="738"/>
      <c r="F290" s="738"/>
      <c r="G290" s="649">
        <f>($C290*$E290)+$F290</f>
        <v>0</v>
      </c>
      <c r="H290" s="739">
        <f>($D290-($D290*$P$2))*$G290</f>
        <v>0</v>
      </c>
      <c r="I290" s="868">
        <v>99891</v>
      </c>
      <c r="J290" s="802" t="s">
        <v>516</v>
      </c>
      <c r="K290" s="754">
        <v>96</v>
      </c>
      <c r="L290" s="741">
        <v>2.75</v>
      </c>
      <c r="M290" s="738"/>
      <c r="N290" s="738"/>
      <c r="O290" s="649">
        <f>($K290*$M290)+$N290</f>
        <v>0</v>
      </c>
      <c r="P290" s="742">
        <f>($L290-($L290*$P$2))*$O290</f>
        <v>0</v>
      </c>
      <c r="Q290" s="148"/>
    </row>
    <row r="291" spans="1:45" ht="30" hidden="1" customHeight="1" x14ac:dyDescent="0.3">
      <c r="A291" s="842">
        <v>99895</v>
      </c>
      <c r="B291" s="800" t="s">
        <v>517</v>
      </c>
      <c r="C291" s="640">
        <v>144</v>
      </c>
      <c r="D291" s="704">
        <v>1.95</v>
      </c>
      <c r="E291" s="615"/>
      <c r="F291" s="615"/>
      <c r="G291" s="616">
        <f>($C291*$E291)+$F291</f>
        <v>0</v>
      </c>
      <c r="H291" s="744">
        <f>($D291-($D291*$P$2))*$G291</f>
        <v>0</v>
      </c>
      <c r="I291" s="869">
        <v>99893</v>
      </c>
      <c r="J291" s="800" t="s">
        <v>518</v>
      </c>
      <c r="K291" s="640">
        <v>48</v>
      </c>
      <c r="L291" s="613">
        <v>6.3</v>
      </c>
      <c r="M291" s="615"/>
      <c r="N291" s="615"/>
      <c r="O291" s="616">
        <f>($K291*$M291)+$N291</f>
        <v>0</v>
      </c>
      <c r="P291" s="642">
        <f>($L291-($L291*$P$2))*$O291</f>
        <v>0</v>
      </c>
      <c r="Q291" s="148"/>
    </row>
    <row r="292" spans="1:45" ht="18.75" hidden="1" x14ac:dyDescent="0.3">
      <c r="A292" s="1115" t="s">
        <v>88</v>
      </c>
      <c r="B292" s="1105"/>
      <c r="C292" s="1105"/>
      <c r="D292" s="1105"/>
      <c r="E292" s="1105"/>
      <c r="F292" s="1105"/>
      <c r="G292" s="1105"/>
      <c r="H292" s="1105"/>
      <c r="I292" s="1105"/>
      <c r="J292" s="1105"/>
      <c r="K292" s="1105"/>
      <c r="L292" s="1105"/>
      <c r="M292" s="1105"/>
      <c r="N292" s="1105"/>
      <c r="O292" s="1105"/>
      <c r="P292" s="1106"/>
      <c r="Q292" s="148"/>
    </row>
    <row r="293" spans="1:45" ht="30.6" hidden="1" customHeight="1" x14ac:dyDescent="0.3">
      <c r="A293" s="768">
        <v>628</v>
      </c>
      <c r="B293" s="787" t="s">
        <v>519</v>
      </c>
      <c r="C293" s="706">
        <v>288</v>
      </c>
      <c r="D293" s="554">
        <v>1.75</v>
      </c>
      <c r="E293" s="555"/>
      <c r="F293" s="726"/>
      <c r="G293" s="649">
        <f>($C293*$E293)+$F293</f>
        <v>0</v>
      </c>
      <c r="H293" s="739">
        <f>($D293-($D293*$P$2))*$G293</f>
        <v>0</v>
      </c>
      <c r="I293" s="870" t="s">
        <v>520</v>
      </c>
      <c r="J293" s="753" t="s">
        <v>521</v>
      </c>
      <c r="K293" s="754">
        <v>12</v>
      </c>
      <c r="L293" s="741">
        <v>18.5</v>
      </c>
      <c r="M293" s="770"/>
      <c r="N293" s="738"/>
      <c r="O293" s="649">
        <f>($K293*$M293)+$N293</f>
        <v>0</v>
      </c>
      <c r="P293" s="742">
        <f>($L293-($L293*$P$2))*$O293</f>
        <v>0</v>
      </c>
    </row>
    <row r="294" spans="1:45" ht="30.6" hidden="1" customHeight="1" x14ac:dyDescent="0.3">
      <c r="A294" s="622">
        <v>3150</v>
      </c>
      <c r="B294" s="576" t="s">
        <v>522</v>
      </c>
      <c r="C294" s="577">
        <v>144</v>
      </c>
      <c r="D294" s="562">
        <v>4</v>
      </c>
      <c r="E294" s="563"/>
      <c r="F294" s="578"/>
      <c r="G294" s="565">
        <f>($C294*$E294)+$F294</f>
        <v>0</v>
      </c>
      <c r="H294" s="807">
        <f>($D294-($D294*$P$2))*$G294</f>
        <v>0</v>
      </c>
      <c r="I294" s="837" t="s">
        <v>523</v>
      </c>
      <c r="J294" s="560" t="s">
        <v>524</v>
      </c>
      <c r="K294" s="561">
        <v>12</v>
      </c>
      <c r="L294" s="590">
        <v>21</v>
      </c>
      <c r="M294" s="563"/>
      <c r="N294" s="564"/>
      <c r="O294" s="565">
        <f>($K294*$M294)+$N294</f>
        <v>0</v>
      </c>
      <c r="P294" s="588">
        <f>($L294-($L294*$P$2))*$O294</f>
        <v>0</v>
      </c>
    </row>
    <row r="295" spans="1:45" s="242" customFormat="1" ht="30.6" hidden="1" customHeight="1" x14ac:dyDescent="0.3">
      <c r="A295" s="774" t="s">
        <v>525</v>
      </c>
      <c r="B295" s="607" t="s">
        <v>526</v>
      </c>
      <c r="C295" s="608">
        <v>40</v>
      </c>
      <c r="D295" s="678">
        <v>4.75</v>
      </c>
      <c r="E295" s="598"/>
      <c r="F295" s="599"/>
      <c r="G295" s="600">
        <f>($C295*$E295)+$F295</f>
        <v>0</v>
      </c>
      <c r="H295" s="813">
        <f>($D295-($D295*$P$2))*$G295</f>
        <v>0</v>
      </c>
      <c r="I295" s="871" t="s">
        <v>527</v>
      </c>
      <c r="J295" s="604" t="s">
        <v>528</v>
      </c>
      <c r="K295" s="586">
        <v>12</v>
      </c>
      <c r="L295" s="592">
        <v>21</v>
      </c>
      <c r="M295" s="571"/>
      <c r="N295" s="587"/>
      <c r="O295" s="600">
        <f>($K295*$M295)+$N295</f>
        <v>0</v>
      </c>
      <c r="P295" s="632">
        <f>($L295-($L295*$P$2))*$O295</f>
        <v>0</v>
      </c>
      <c r="Q295" s="237"/>
      <c r="R295" s="237"/>
      <c r="S295" s="237"/>
      <c r="T295" s="238"/>
      <c r="U295" s="238"/>
      <c r="V295" s="238"/>
      <c r="W295" s="238"/>
      <c r="X295" s="239"/>
      <c r="Y295" s="239"/>
      <c r="Z295" s="239"/>
      <c r="AA295" s="239"/>
      <c r="AB295" s="239"/>
      <c r="AC295" s="239"/>
      <c r="AD295" s="239"/>
      <c r="AE295" s="241"/>
      <c r="AF295" s="241"/>
      <c r="AG295" s="241"/>
      <c r="AH295" s="241"/>
      <c r="AI295" s="241"/>
      <c r="AJ295" s="241"/>
      <c r="AK295" s="241"/>
      <c r="AL295" s="241"/>
      <c r="AM295" s="241"/>
      <c r="AN295" s="241"/>
      <c r="AO295" s="241"/>
      <c r="AP295" s="241"/>
      <c r="AQ295" s="241"/>
      <c r="AR295" s="241"/>
      <c r="AS295" s="241"/>
    </row>
    <row r="296" spans="1:45" ht="30" hidden="1" customHeight="1" x14ac:dyDescent="0.3">
      <c r="A296" s="703" t="s">
        <v>529</v>
      </c>
      <c r="B296" s="611" t="s">
        <v>530</v>
      </c>
      <c r="C296" s="612">
        <v>36</v>
      </c>
      <c r="D296" s="704">
        <v>11.75</v>
      </c>
      <c r="E296" s="614"/>
      <c r="F296" s="615"/>
      <c r="G296" s="616">
        <f>($C296*$E296)+$F296</f>
        <v>0</v>
      </c>
      <c r="H296" s="744">
        <f>($D296-($D296*$P$2))*$G296</f>
        <v>0</v>
      </c>
      <c r="I296" s="846" t="s">
        <v>531</v>
      </c>
      <c r="J296" s="611" t="s">
        <v>532</v>
      </c>
      <c r="K296" s="612">
        <v>10</v>
      </c>
      <c r="L296" s="613">
        <v>22</v>
      </c>
      <c r="M296" s="614"/>
      <c r="N296" s="615"/>
      <c r="O296" s="616">
        <f>($K296*$M296)+$N296</f>
        <v>0</v>
      </c>
      <c r="P296" s="642">
        <f>($L296-($L296*$P$2))*$O296</f>
        <v>0</v>
      </c>
      <c r="Q296" s="148"/>
    </row>
    <row r="297" spans="1:45" s="43" customFormat="1" ht="33.75" x14ac:dyDescent="0.65">
      <c r="A297" s="982" t="s">
        <v>708</v>
      </c>
      <c r="B297" s="982"/>
      <c r="C297" s="982"/>
      <c r="D297" s="982"/>
      <c r="E297" s="982"/>
      <c r="F297" s="982"/>
      <c r="G297" s="982"/>
      <c r="H297" s="982"/>
      <c r="I297" s="982"/>
      <c r="J297" s="982"/>
      <c r="K297" s="982"/>
      <c r="L297" s="982"/>
      <c r="M297" s="982"/>
      <c r="N297" s="982"/>
      <c r="O297" s="982"/>
      <c r="P297" s="982"/>
      <c r="Q297" s="1"/>
      <c r="R297" s="1"/>
      <c r="S297" s="49"/>
      <c r="T297" s="28"/>
      <c r="U297" s="28"/>
      <c r="V297" s="29"/>
      <c r="W297" s="28"/>
      <c r="X297" s="3"/>
      <c r="Y297" s="3"/>
      <c r="Z297" s="3"/>
      <c r="AA297" s="3"/>
      <c r="AB297" s="3"/>
      <c r="AC297" s="3"/>
      <c r="AD297" s="3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3"/>
      <c r="AS297" s="3"/>
    </row>
    <row r="298" spans="1:45" ht="18.75" x14ac:dyDescent="0.3">
      <c r="A298" s="1113" t="s">
        <v>39</v>
      </c>
      <c r="B298" s="1114"/>
      <c r="C298" s="1114"/>
      <c r="D298" s="1114"/>
      <c r="E298" s="1114"/>
      <c r="F298" s="1114"/>
      <c r="G298" s="1114"/>
      <c r="H298" s="1114"/>
      <c r="I298" s="1114"/>
      <c r="J298" s="1114"/>
      <c r="K298" s="1114"/>
      <c r="L298" s="1114"/>
      <c r="M298" s="1114"/>
      <c r="N298" s="1114"/>
      <c r="O298" s="1114"/>
      <c r="P298" s="1119"/>
      <c r="Q298" s="148"/>
    </row>
    <row r="299" spans="1:45" ht="30.6" customHeight="1" x14ac:dyDescent="0.3">
      <c r="A299" s="77">
        <v>16826</v>
      </c>
      <c r="B299" s="169" t="s">
        <v>533</v>
      </c>
      <c r="C299" s="352">
        <v>480</v>
      </c>
      <c r="D299" s="90">
        <v>1.4</v>
      </c>
      <c r="E299" s="353"/>
      <c r="F299" s="354"/>
      <c r="G299" s="54">
        <f>($C299*$E299)+$F299</f>
        <v>0</v>
      </c>
      <c r="H299" s="55">
        <f>($D299-($D299*$P$2))*$G299</f>
        <v>0</v>
      </c>
      <c r="I299" s="523">
        <v>20054</v>
      </c>
      <c r="J299" s="536" t="s">
        <v>534</v>
      </c>
      <c r="K299" s="525">
        <v>144</v>
      </c>
      <c r="L299" s="529">
        <v>2.75</v>
      </c>
      <c r="M299" s="537"/>
      <c r="N299" s="873"/>
      <c r="O299" s="498">
        <f>($K299*$M299)+$N299</f>
        <v>0</v>
      </c>
      <c r="P299" s="530">
        <f>($L299-($L299*$P$2))*$O299</f>
        <v>0</v>
      </c>
      <c r="Q299" s="148"/>
    </row>
    <row r="300" spans="1:45" s="242" customFormat="1" ht="30.6" customHeight="1" x14ac:dyDescent="0.3">
      <c r="A300" s="85">
        <v>16828</v>
      </c>
      <c r="B300" s="113" t="s">
        <v>535</v>
      </c>
      <c r="C300" s="71">
        <v>144</v>
      </c>
      <c r="D300" s="65">
        <v>1.6</v>
      </c>
      <c r="E300" s="118"/>
      <c r="F300" s="161"/>
      <c r="G300" s="67">
        <f>($C300*$E300)+$F300</f>
        <v>0</v>
      </c>
      <c r="H300" s="68">
        <f>($D300-($D300*$P$2))*$G300</f>
        <v>0</v>
      </c>
      <c r="I300" s="355">
        <v>20008</v>
      </c>
      <c r="J300" s="114" t="s">
        <v>536</v>
      </c>
      <c r="K300" s="64">
        <v>144</v>
      </c>
      <c r="L300" s="72">
        <v>4</v>
      </c>
      <c r="M300" s="118"/>
      <c r="N300" s="161"/>
      <c r="O300" s="67">
        <f>($K300*$M300)+$N300</f>
        <v>0</v>
      </c>
      <c r="P300" s="115">
        <f>($L300-($L300*$P$2))*$O300</f>
        <v>0</v>
      </c>
      <c r="Q300" s="236"/>
      <c r="R300" s="237"/>
      <c r="S300" s="237"/>
      <c r="T300" s="238"/>
      <c r="U300" s="238"/>
      <c r="V300" s="238"/>
      <c r="W300" s="238"/>
      <c r="X300" s="239"/>
      <c r="Y300" s="239"/>
      <c r="Z300" s="239"/>
      <c r="AA300" s="239"/>
      <c r="AB300" s="239"/>
      <c r="AC300" s="239"/>
      <c r="AD300" s="239"/>
      <c r="AE300" s="241"/>
      <c r="AF300" s="241"/>
      <c r="AG300" s="241"/>
      <c r="AH300" s="241"/>
      <c r="AI300" s="241"/>
      <c r="AJ300" s="241"/>
      <c r="AK300" s="241"/>
      <c r="AL300" s="241"/>
      <c r="AM300" s="241"/>
      <c r="AN300" s="241"/>
      <c r="AO300" s="241"/>
      <c r="AP300" s="241"/>
      <c r="AQ300" s="241"/>
      <c r="AR300" s="241"/>
      <c r="AS300" s="241"/>
    </row>
    <row r="301" spans="1:45" ht="30.6" customHeight="1" x14ac:dyDescent="0.3">
      <c r="A301" s="101">
        <v>99009</v>
      </c>
      <c r="B301" s="119" t="s">
        <v>537</v>
      </c>
      <c r="C301" s="103">
        <v>144</v>
      </c>
      <c r="D301" s="76">
        <v>1.6</v>
      </c>
      <c r="E301" s="353"/>
      <c r="F301" s="354"/>
      <c r="G301" s="54">
        <f>($C301*$E301)+$F301</f>
        <v>0</v>
      </c>
      <c r="H301" s="55">
        <f>($D301-($D301*$P$2))*$G301</f>
        <v>0</v>
      </c>
      <c r="I301" s="101">
        <v>16823</v>
      </c>
      <c r="J301" s="119" t="s">
        <v>538</v>
      </c>
      <c r="K301" s="103">
        <v>144</v>
      </c>
      <c r="L301" s="59">
        <v>4</v>
      </c>
      <c r="M301" s="120"/>
      <c r="N301" s="300"/>
      <c r="O301" s="54">
        <f>($K301*$M301)+$N301</f>
        <v>0</v>
      </c>
      <c r="P301" s="108">
        <f>($L301-($L301*$P$2))*$O301</f>
        <v>0</v>
      </c>
      <c r="Q301" s="148"/>
    </row>
    <row r="302" spans="1:45" ht="30.6" customHeight="1" x14ac:dyDescent="0.3">
      <c r="A302" s="514">
        <v>16829</v>
      </c>
      <c r="B302" s="549" t="s">
        <v>539</v>
      </c>
      <c r="C302" s="510">
        <v>144</v>
      </c>
      <c r="D302" s="503">
        <v>1.6</v>
      </c>
      <c r="E302" s="663"/>
      <c r="F302" s="872"/>
      <c r="G302" s="505">
        <f>($C302*$E302)+$F302</f>
        <v>0</v>
      </c>
      <c r="H302" s="506">
        <f>($D302-($D302*$P$2))*$G302</f>
        <v>0</v>
      </c>
      <c r="I302" s="86">
        <v>99539</v>
      </c>
      <c r="J302" s="114" t="s">
        <v>540</v>
      </c>
      <c r="K302" s="64">
        <v>144</v>
      </c>
      <c r="L302" s="72">
        <v>4</v>
      </c>
      <c r="M302" s="118"/>
      <c r="N302" s="161"/>
      <c r="O302" s="67">
        <f>($K302*$M302)+$N302</f>
        <v>0</v>
      </c>
      <c r="P302" s="115">
        <f>($L302-($L302*$P$2))*$O302</f>
        <v>0</v>
      </c>
      <c r="Q302" s="148"/>
    </row>
    <row r="303" spans="1:45" s="242" customFormat="1" ht="30" customHeight="1" thickBot="1" x14ac:dyDescent="0.35">
      <c r="A303" s="330">
        <v>99235</v>
      </c>
      <c r="B303" s="331" t="s">
        <v>541</v>
      </c>
      <c r="C303" s="332">
        <v>144</v>
      </c>
      <c r="D303" s="153">
        <v>1.85</v>
      </c>
      <c r="E303" s="950"/>
      <c r="F303" s="951"/>
      <c r="G303" s="155">
        <f>($C303*$E303)+$F303</f>
        <v>0</v>
      </c>
      <c r="H303" s="342">
        <f>($D303-($D303*$P$2))*$G303</f>
        <v>0</v>
      </c>
      <c r="I303" s="952">
        <v>99415</v>
      </c>
      <c r="J303" s="953" t="s">
        <v>542</v>
      </c>
      <c r="K303" s="954">
        <v>36</v>
      </c>
      <c r="L303" s="939">
        <v>7.25</v>
      </c>
      <c r="M303" s="955"/>
      <c r="N303" s="956"/>
      <c r="O303" s="914">
        <f>($K303*$M303)+$N303</f>
        <v>0</v>
      </c>
      <c r="P303" s="915">
        <f>($L303-($L303*$P$2))*$O303</f>
        <v>0</v>
      </c>
      <c r="Q303" s="236"/>
      <c r="R303" s="237"/>
      <c r="S303" s="237"/>
      <c r="T303" s="238"/>
      <c r="U303" s="238"/>
      <c r="V303" s="238"/>
      <c r="W303" s="238"/>
      <c r="X303" s="239"/>
      <c r="Y303" s="239"/>
      <c r="Z303" s="239"/>
      <c r="AA303" s="239"/>
      <c r="AB303" s="239"/>
      <c r="AC303" s="239"/>
      <c r="AD303" s="239"/>
      <c r="AE303" s="241"/>
      <c r="AF303" s="241"/>
      <c r="AG303" s="241"/>
      <c r="AH303" s="241"/>
      <c r="AI303" s="241"/>
      <c r="AJ303" s="241"/>
      <c r="AK303" s="241"/>
      <c r="AL303" s="241"/>
      <c r="AM303" s="241"/>
      <c r="AN303" s="241"/>
      <c r="AO303" s="241"/>
      <c r="AP303" s="241"/>
      <c r="AQ303" s="241"/>
      <c r="AR303" s="241"/>
      <c r="AS303" s="241"/>
    </row>
    <row r="304" spans="1:45" ht="18.75" hidden="1" x14ac:dyDescent="0.3">
      <c r="A304" s="1120" t="s">
        <v>88</v>
      </c>
      <c r="B304" s="1121"/>
      <c r="C304" s="1121"/>
      <c r="D304" s="1121"/>
      <c r="E304" s="1121"/>
      <c r="F304" s="1121"/>
      <c r="G304" s="1121"/>
      <c r="H304" s="1121"/>
      <c r="I304" s="1121"/>
      <c r="J304" s="1121"/>
      <c r="K304" s="1121"/>
      <c r="L304" s="1121"/>
      <c r="M304" s="1121"/>
      <c r="N304" s="1121"/>
      <c r="O304" s="1121"/>
      <c r="P304" s="1122"/>
      <c r="Q304" s="148"/>
    </row>
    <row r="305" spans="1:45" ht="30.6" hidden="1" customHeight="1" x14ac:dyDescent="0.3">
      <c r="A305" s="768">
        <v>4017</v>
      </c>
      <c r="B305" s="787" t="s">
        <v>543</v>
      </c>
      <c r="C305" s="788">
        <v>144</v>
      </c>
      <c r="D305" s="646">
        <v>1.75</v>
      </c>
      <c r="E305" s="755"/>
      <c r="F305" s="756"/>
      <c r="G305" s="649">
        <f>($C305*$E305)+$F305</f>
        <v>0</v>
      </c>
      <c r="H305" s="739">
        <f>($D305-($D305*$P$2))*$G305</f>
        <v>0</v>
      </c>
      <c r="I305" s="870" t="s">
        <v>544</v>
      </c>
      <c r="J305" s="787" t="s">
        <v>545</v>
      </c>
      <c r="K305" s="788">
        <v>144</v>
      </c>
      <c r="L305" s="741">
        <v>2.4</v>
      </c>
      <c r="M305" s="755"/>
      <c r="N305" s="756"/>
      <c r="O305" s="649">
        <f>($K305*$M305)+$N305</f>
        <v>0</v>
      </c>
      <c r="P305" s="742">
        <f>($L305-($L305*$P$2))*$O305</f>
        <v>0</v>
      </c>
      <c r="Q305" s="148"/>
    </row>
    <row r="306" spans="1:45" s="242" customFormat="1" ht="30.6" hidden="1" customHeight="1" x14ac:dyDescent="0.3">
      <c r="A306" s="622">
        <v>4019</v>
      </c>
      <c r="B306" s="576" t="s">
        <v>541</v>
      </c>
      <c r="C306" s="577">
        <v>144</v>
      </c>
      <c r="D306" s="562">
        <v>1.85</v>
      </c>
      <c r="E306" s="718"/>
      <c r="F306" s="719"/>
      <c r="G306" s="565">
        <f>($C306*$E306)+$F306</f>
        <v>0</v>
      </c>
      <c r="H306" s="807">
        <f>($D306-($D306*$P$2))*$G306</f>
        <v>0</v>
      </c>
      <c r="I306" s="837" t="s">
        <v>546</v>
      </c>
      <c r="J306" s="560" t="s">
        <v>547</v>
      </c>
      <c r="K306" s="708">
        <v>144</v>
      </c>
      <c r="L306" s="709">
        <v>2.65</v>
      </c>
      <c r="M306" s="718"/>
      <c r="N306" s="719"/>
      <c r="O306" s="565">
        <f>($K306*$M306)+$N306</f>
        <v>0</v>
      </c>
      <c r="P306" s="588">
        <f>($L306-($L306*$P$2))*$O306</f>
        <v>0</v>
      </c>
      <c r="Q306" s="236"/>
      <c r="R306" s="237"/>
      <c r="S306" s="237"/>
      <c r="T306" s="238"/>
      <c r="U306" s="238"/>
      <c r="V306" s="238"/>
      <c r="W306" s="238"/>
      <c r="X306" s="239"/>
      <c r="Y306" s="239"/>
      <c r="Z306" s="239"/>
      <c r="AA306" s="239"/>
      <c r="AB306" s="239"/>
      <c r="AC306" s="239"/>
      <c r="AD306" s="239"/>
      <c r="AE306" s="241"/>
      <c r="AF306" s="241"/>
      <c r="AG306" s="241"/>
      <c r="AH306" s="241"/>
      <c r="AI306" s="241"/>
      <c r="AJ306" s="241"/>
      <c r="AK306" s="241"/>
      <c r="AL306" s="241"/>
      <c r="AM306" s="241"/>
      <c r="AN306" s="241"/>
      <c r="AO306" s="241"/>
      <c r="AP306" s="241"/>
      <c r="AQ306" s="241"/>
      <c r="AR306" s="241"/>
      <c r="AS306" s="241"/>
    </row>
    <row r="307" spans="1:45" ht="30" hidden="1" customHeight="1" x14ac:dyDescent="0.3">
      <c r="A307" s="775">
        <v>4115</v>
      </c>
      <c r="B307" s="781" t="s">
        <v>548</v>
      </c>
      <c r="C307" s="782">
        <v>144</v>
      </c>
      <c r="D307" s="658">
        <v>1.85</v>
      </c>
      <c r="E307" s="763"/>
      <c r="F307" s="764"/>
      <c r="G307" s="661">
        <f>($C307*$E307)+$F307</f>
        <v>0</v>
      </c>
      <c r="H307" s="840">
        <f>($D307-($D307*$P$2))*$G307</f>
        <v>0</v>
      </c>
      <c r="I307" s="874">
        <v>4028</v>
      </c>
      <c r="J307" s="761" t="s">
        <v>549</v>
      </c>
      <c r="K307" s="657">
        <v>36</v>
      </c>
      <c r="L307" s="762">
        <v>8.5</v>
      </c>
      <c r="M307" s="763"/>
      <c r="N307" s="764"/>
      <c r="O307" s="661">
        <f>($K307*$M307)+$N307</f>
        <v>0</v>
      </c>
      <c r="P307" s="765">
        <f>($L307-($L307*$P$2))*$O307</f>
        <v>0</v>
      </c>
      <c r="Q307" s="148"/>
    </row>
    <row r="308" spans="1:45" ht="33.75" hidden="1" x14ac:dyDescent="0.65">
      <c r="A308" s="982" t="s">
        <v>709</v>
      </c>
      <c r="B308" s="982"/>
      <c r="C308" s="982"/>
      <c r="D308" s="982"/>
      <c r="E308" s="982"/>
      <c r="F308" s="982"/>
      <c r="G308" s="982"/>
      <c r="H308" s="982"/>
      <c r="I308" s="982"/>
      <c r="J308" s="982"/>
      <c r="K308" s="982"/>
      <c r="L308" s="982"/>
      <c r="M308" s="982"/>
      <c r="N308" s="982"/>
      <c r="O308" s="982"/>
      <c r="P308" s="982"/>
      <c r="Q308" s="148"/>
    </row>
    <row r="309" spans="1:45" s="242" customFormat="1" ht="18.75" hidden="1" x14ac:dyDescent="0.3">
      <c r="A309" s="1103" t="s">
        <v>39</v>
      </c>
      <c r="B309" s="1104"/>
      <c r="C309" s="1104"/>
      <c r="D309" s="1104"/>
      <c r="E309" s="1104"/>
      <c r="F309" s="1104"/>
      <c r="G309" s="1104"/>
      <c r="H309" s="1104"/>
      <c r="I309" s="1104"/>
      <c r="J309" s="1104"/>
      <c r="K309" s="1104"/>
      <c r="L309" s="1104"/>
      <c r="M309" s="1104"/>
      <c r="N309" s="1104"/>
      <c r="O309" s="1104"/>
      <c r="P309" s="1112"/>
      <c r="Q309" s="236"/>
      <c r="R309" s="237"/>
      <c r="S309" s="237"/>
      <c r="T309" s="238"/>
      <c r="U309" s="238"/>
      <c r="V309" s="238"/>
      <c r="W309" s="238"/>
      <c r="X309" s="239"/>
      <c r="Y309" s="239"/>
      <c r="Z309" s="239"/>
      <c r="AA309" s="239"/>
      <c r="AB309" s="239"/>
      <c r="AC309" s="239"/>
      <c r="AD309" s="239"/>
      <c r="AE309" s="241"/>
      <c r="AF309" s="241"/>
      <c r="AG309" s="241"/>
      <c r="AH309" s="241"/>
      <c r="AI309" s="241"/>
      <c r="AJ309" s="241"/>
      <c r="AK309" s="241"/>
      <c r="AL309" s="241"/>
      <c r="AM309" s="241"/>
      <c r="AN309" s="241"/>
      <c r="AO309" s="241"/>
      <c r="AP309" s="241"/>
      <c r="AQ309" s="241"/>
      <c r="AR309" s="241"/>
      <c r="AS309" s="241"/>
    </row>
    <row r="310" spans="1:45" ht="30.6" hidden="1" customHeight="1" x14ac:dyDescent="0.3">
      <c r="A310" s="855">
        <v>99485</v>
      </c>
      <c r="B310" s="753" t="s">
        <v>550</v>
      </c>
      <c r="C310" s="754">
        <v>144</v>
      </c>
      <c r="D310" s="646">
        <v>2.75</v>
      </c>
      <c r="E310" s="755"/>
      <c r="F310" s="756"/>
      <c r="G310" s="649">
        <f>($C310*$E310)+$F310</f>
        <v>0</v>
      </c>
      <c r="H310" s="650">
        <f>($D310-($D310*$P$2))*$G310</f>
        <v>0</v>
      </c>
      <c r="I310" s="528">
        <v>99486</v>
      </c>
      <c r="J310" s="527" t="s">
        <v>551</v>
      </c>
      <c r="K310" s="495">
        <v>36</v>
      </c>
      <c r="L310" s="529">
        <v>10.5</v>
      </c>
      <c r="M310" s="541"/>
      <c r="N310" s="752"/>
      <c r="O310" s="498">
        <f>($K310*$M310)+$N310</f>
        <v>0</v>
      </c>
      <c r="P310" s="530">
        <f>($L310-($L310*$P$2))*$O310</f>
        <v>0</v>
      </c>
      <c r="Q310" s="148"/>
    </row>
    <row r="311" spans="1:45" ht="30" hidden="1" customHeight="1" x14ac:dyDescent="0.3">
      <c r="A311" s="842">
        <v>99577</v>
      </c>
      <c r="B311" s="639" t="s">
        <v>552</v>
      </c>
      <c r="C311" s="640">
        <v>36</v>
      </c>
      <c r="D311" s="704">
        <v>8.25</v>
      </c>
      <c r="E311" s="722"/>
      <c r="F311" s="723"/>
      <c r="G311" s="616">
        <f>($C311*$E311)+$F311</f>
        <v>0</v>
      </c>
      <c r="H311" s="617">
        <f>($D311-($D311*$P$2))*$G311</f>
        <v>0</v>
      </c>
      <c r="I311" s="716">
        <f>($K311*$M311)+$N311</f>
        <v>0</v>
      </c>
      <c r="J311" s="403"/>
      <c r="K311" s="403"/>
      <c r="L311" s="403"/>
      <c r="M311" s="403"/>
      <c r="N311" s="403"/>
      <c r="O311" s="403"/>
      <c r="P311" s="403"/>
      <c r="Q311" s="148"/>
    </row>
    <row r="312" spans="1:45" s="242" customFormat="1" ht="18.75" hidden="1" x14ac:dyDescent="0.3">
      <c r="A312" s="1103" t="s">
        <v>440</v>
      </c>
      <c r="B312" s="1104"/>
      <c r="C312" s="1104"/>
      <c r="D312" s="1104"/>
      <c r="E312" s="1104"/>
      <c r="F312" s="1104"/>
      <c r="G312" s="1104"/>
      <c r="H312" s="1104"/>
      <c r="I312" s="1104"/>
      <c r="J312" s="1104"/>
      <c r="K312" s="1104"/>
      <c r="L312" s="1104"/>
      <c r="M312" s="1104"/>
      <c r="N312" s="1104"/>
      <c r="O312" s="1104"/>
      <c r="P312" s="1112"/>
      <c r="Q312" s="236"/>
      <c r="R312" s="237"/>
      <c r="S312" s="237"/>
      <c r="T312" s="238"/>
      <c r="U312" s="238"/>
      <c r="V312" s="238"/>
      <c r="W312" s="238"/>
      <c r="X312" s="239"/>
      <c r="Y312" s="239"/>
      <c r="Z312" s="239"/>
      <c r="AA312" s="239"/>
      <c r="AB312" s="239"/>
      <c r="AC312" s="239"/>
      <c r="AD312" s="239"/>
      <c r="AE312" s="241"/>
      <c r="AF312" s="241"/>
      <c r="AG312" s="241"/>
      <c r="AH312" s="241"/>
      <c r="AI312" s="241"/>
      <c r="AJ312" s="241"/>
      <c r="AK312" s="241"/>
      <c r="AL312" s="241"/>
      <c r="AM312" s="241"/>
      <c r="AN312" s="241"/>
      <c r="AO312" s="241"/>
      <c r="AP312" s="241"/>
      <c r="AQ312" s="241"/>
      <c r="AR312" s="241"/>
      <c r="AS312" s="241"/>
    </row>
    <row r="313" spans="1:45" ht="30.6" hidden="1" customHeight="1" x14ac:dyDescent="0.3">
      <c r="A313" s="875">
        <v>98020</v>
      </c>
      <c r="B313" s="753" t="s">
        <v>553</v>
      </c>
      <c r="C313" s="772">
        <v>48</v>
      </c>
      <c r="D313" s="646">
        <v>8.25</v>
      </c>
      <c r="E313" s="755"/>
      <c r="F313" s="756"/>
      <c r="G313" s="649">
        <f>($C313*$E313)+$F313</f>
        <v>0</v>
      </c>
      <c r="H313" s="650">
        <f>($D313-($D313*$P$2))*$G313</f>
        <v>0</v>
      </c>
      <c r="I313" s="494">
        <v>99927</v>
      </c>
      <c r="J313" s="527" t="s">
        <v>554</v>
      </c>
      <c r="K313" s="495">
        <v>48</v>
      </c>
      <c r="L313" s="529">
        <v>8.25</v>
      </c>
      <c r="M313" s="541"/>
      <c r="N313" s="752"/>
      <c r="O313" s="498">
        <f>($K313*$M313)+$N313</f>
        <v>0</v>
      </c>
      <c r="P313" s="530">
        <f>($L313-($L313*$P$2))*$O313</f>
        <v>0</v>
      </c>
      <c r="Q313" s="148"/>
    </row>
    <row r="314" spans="1:45" ht="30" hidden="1" customHeight="1" x14ac:dyDescent="0.3">
      <c r="A314" s="681">
        <v>99928</v>
      </c>
      <c r="B314" s="611" t="s">
        <v>555</v>
      </c>
      <c r="C314" s="612">
        <v>48</v>
      </c>
      <c r="D314" s="704">
        <v>8.25</v>
      </c>
      <c r="E314" s="722"/>
      <c r="F314" s="723"/>
      <c r="G314" s="616">
        <f>($C314*$E314)+$F314</f>
        <v>0</v>
      </c>
      <c r="H314" s="617">
        <f>($D314-($D314*$P$2))*$G314</f>
        <v>0</v>
      </c>
      <c r="I314" s="716">
        <f>($K314*$M314)+$N314</f>
        <v>0</v>
      </c>
      <c r="J314" s="403"/>
      <c r="K314" s="403"/>
      <c r="L314" s="403"/>
      <c r="M314" s="403"/>
      <c r="N314" s="403"/>
      <c r="O314" s="403"/>
      <c r="P314" s="403"/>
      <c r="Q314" s="148"/>
    </row>
    <row r="315" spans="1:45" s="242" customFormat="1" ht="19.5" hidden="1" thickBot="1" x14ac:dyDescent="0.35">
      <c r="A315" s="1103" t="s">
        <v>88</v>
      </c>
      <c r="B315" s="1104"/>
      <c r="C315" s="1104"/>
      <c r="D315" s="1104"/>
      <c r="E315" s="1104"/>
      <c r="F315" s="1104"/>
      <c r="G315" s="1104"/>
      <c r="H315" s="1104"/>
      <c r="I315" s="1104"/>
      <c r="J315" s="1104"/>
      <c r="K315" s="1104"/>
      <c r="L315" s="1104"/>
      <c r="M315" s="1104"/>
      <c r="N315" s="1104"/>
      <c r="O315" s="1104"/>
      <c r="P315" s="1112"/>
      <c r="Q315" s="236"/>
      <c r="R315" s="237"/>
      <c r="S315" s="237"/>
      <c r="T315" s="238"/>
      <c r="U315" s="238"/>
      <c r="V315" s="238"/>
      <c r="W315" s="238"/>
      <c r="X315" s="239"/>
      <c r="Y315" s="239"/>
      <c r="Z315" s="239"/>
      <c r="AA315" s="239"/>
      <c r="AB315" s="239"/>
      <c r="AC315" s="239"/>
      <c r="AD315" s="239"/>
      <c r="AE315" s="241"/>
      <c r="AF315" s="241"/>
      <c r="AG315" s="241"/>
      <c r="AH315" s="241"/>
      <c r="AI315" s="241"/>
      <c r="AJ315" s="241"/>
      <c r="AK315" s="241"/>
      <c r="AL315" s="241"/>
      <c r="AM315" s="241"/>
      <c r="AN315" s="241"/>
      <c r="AO315" s="241"/>
      <c r="AP315" s="241"/>
      <c r="AQ315" s="241"/>
      <c r="AR315" s="241"/>
      <c r="AS315" s="241"/>
    </row>
    <row r="316" spans="1:45" ht="30" hidden="1" customHeight="1" x14ac:dyDescent="0.3">
      <c r="A316" s="538" t="s">
        <v>556</v>
      </c>
      <c r="B316" s="876" t="s">
        <v>557</v>
      </c>
      <c r="C316" s="877">
        <v>36</v>
      </c>
      <c r="D316" s="878">
        <v>10.5</v>
      </c>
      <c r="E316" s="879"/>
      <c r="F316" s="880"/>
      <c r="G316" s="498">
        <f>($C316*$E316)+$F316</f>
        <v>0</v>
      </c>
      <c r="H316" s="499">
        <f>($D316-($D316*$P$2))*$G316</f>
        <v>0</v>
      </c>
      <c r="I316" s="279">
        <f>($K316*$M316)+$N316</f>
        <v>0</v>
      </c>
      <c r="J316" s="280"/>
      <c r="K316" s="280"/>
      <c r="L316" s="280"/>
      <c r="M316" s="280"/>
      <c r="N316" s="280"/>
      <c r="O316" s="280"/>
      <c r="P316" s="280"/>
      <c r="Q316" s="148"/>
    </row>
    <row r="317" spans="1:45" ht="34.5" thickBot="1" x14ac:dyDescent="0.7">
      <c r="A317" s="982" t="s">
        <v>710</v>
      </c>
      <c r="B317" s="982"/>
      <c r="C317" s="982"/>
      <c r="D317" s="982"/>
      <c r="E317" s="982"/>
      <c r="F317" s="982"/>
      <c r="G317" s="982"/>
      <c r="H317" s="982"/>
      <c r="I317" s="982"/>
      <c r="J317" s="982"/>
      <c r="K317" s="982"/>
      <c r="L317" s="982"/>
      <c r="M317" s="982"/>
      <c r="N317" s="982"/>
      <c r="O317" s="982"/>
      <c r="P317" s="982"/>
      <c r="Q317" s="148"/>
    </row>
    <row r="318" spans="1:45" ht="18.75" x14ac:dyDescent="0.3">
      <c r="A318" s="979" t="s">
        <v>39</v>
      </c>
      <c r="B318" s="980"/>
      <c r="C318" s="980"/>
      <c r="D318" s="980"/>
      <c r="E318" s="980"/>
      <c r="F318" s="980"/>
      <c r="G318" s="980"/>
      <c r="H318" s="980"/>
      <c r="I318" s="980"/>
      <c r="J318" s="980"/>
      <c r="K318" s="980"/>
      <c r="L318" s="980"/>
      <c r="M318" s="980"/>
      <c r="N318" s="980"/>
      <c r="O318" s="980"/>
      <c r="P318" s="981"/>
      <c r="Q318" s="148"/>
    </row>
    <row r="319" spans="1:45" s="242" customFormat="1" ht="30.6" customHeight="1" thickBot="1" x14ac:dyDescent="0.35">
      <c r="A319" s="358">
        <v>99271</v>
      </c>
      <c r="B319" s="151" t="s">
        <v>558</v>
      </c>
      <c r="C319" s="152">
        <v>144</v>
      </c>
      <c r="D319" s="153">
        <v>5.5</v>
      </c>
      <c r="E319" s="327"/>
      <c r="F319" s="328"/>
      <c r="G319" s="155">
        <f>($C319*$E319)+$F319</f>
        <v>0</v>
      </c>
      <c r="H319" s="156">
        <f>($D319-($D319*$P$2))*$G319</f>
        <v>0</v>
      </c>
      <c r="I319" s="957">
        <v>99542</v>
      </c>
      <c r="J319" s="953" t="s">
        <v>559</v>
      </c>
      <c r="K319" s="954">
        <v>48</v>
      </c>
      <c r="L319" s="939">
        <v>13.5</v>
      </c>
      <c r="M319" s="940"/>
      <c r="N319" s="941"/>
      <c r="O319" s="914">
        <f>($K319*$M319)+$N319</f>
        <v>0</v>
      </c>
      <c r="P319" s="915">
        <f>($L319-($L319*$P$2))*$O319</f>
        <v>0</v>
      </c>
      <c r="Q319" s="237"/>
      <c r="R319" s="237"/>
      <c r="S319" s="237"/>
      <c r="T319" s="238"/>
      <c r="U319" s="238"/>
      <c r="V319" s="238"/>
      <c r="W319" s="238"/>
      <c r="X319" s="239"/>
      <c r="Y319" s="239"/>
      <c r="Z319" s="239"/>
      <c r="AA319" s="239"/>
      <c r="AB319" s="239"/>
      <c r="AC319" s="239"/>
      <c r="AD319" s="239"/>
      <c r="AE319" s="241"/>
      <c r="AF319" s="241"/>
      <c r="AG319" s="241"/>
      <c r="AH319" s="241"/>
      <c r="AI319" s="241"/>
      <c r="AJ319" s="241"/>
      <c r="AK319" s="241"/>
      <c r="AL319" s="241"/>
      <c r="AM319" s="241"/>
      <c r="AN319" s="241"/>
      <c r="AO319" s="241"/>
      <c r="AP319" s="241"/>
      <c r="AQ319" s="241"/>
      <c r="AR319" s="241"/>
      <c r="AS319" s="241"/>
    </row>
    <row r="320" spans="1:45" ht="30" hidden="1" customHeight="1" x14ac:dyDescent="0.3">
      <c r="A320" s="610">
        <v>99540</v>
      </c>
      <c r="B320" s="611" t="s">
        <v>560</v>
      </c>
      <c r="C320" s="612">
        <v>96</v>
      </c>
      <c r="D320" s="704">
        <v>7</v>
      </c>
      <c r="E320" s="722"/>
      <c r="F320" s="723"/>
      <c r="G320" s="616">
        <f>($C320*$E320)+$F320</f>
        <v>0</v>
      </c>
      <c r="H320" s="617">
        <f>($D320-($D320*$P$2))*$G320</f>
        <v>0</v>
      </c>
      <c r="I320" s="681">
        <v>99545</v>
      </c>
      <c r="J320" s="611" t="s">
        <v>561</v>
      </c>
      <c r="K320" s="612">
        <v>24</v>
      </c>
      <c r="L320" s="613">
        <v>24.5</v>
      </c>
      <c r="M320" s="722"/>
      <c r="N320" s="723"/>
      <c r="O320" s="616">
        <f>($K320*$M320)+$N320</f>
        <v>0</v>
      </c>
      <c r="P320" s="642">
        <f>($L320-($L320*$P$2))*$O320</f>
        <v>0</v>
      </c>
      <c r="Q320" s="148"/>
    </row>
    <row r="321" spans="1:45" s="242" customFormat="1" ht="18.75" hidden="1" x14ac:dyDescent="0.3">
      <c r="A321" s="1103" t="s">
        <v>440</v>
      </c>
      <c r="B321" s="1104"/>
      <c r="C321" s="1104"/>
      <c r="D321" s="1104"/>
      <c r="E321" s="1104"/>
      <c r="F321" s="1104"/>
      <c r="G321" s="1104"/>
      <c r="H321" s="1104"/>
      <c r="I321" s="1104"/>
      <c r="J321" s="1104"/>
      <c r="K321" s="1104"/>
      <c r="L321" s="1104"/>
      <c r="M321" s="1104"/>
      <c r="N321" s="1104"/>
      <c r="O321" s="1104"/>
      <c r="P321" s="1112"/>
      <c r="Q321" s="236"/>
      <c r="R321" s="237"/>
      <c r="S321" s="237"/>
      <c r="T321" s="238"/>
      <c r="U321" s="238"/>
      <c r="V321" s="238"/>
      <c r="W321" s="238"/>
      <c r="X321" s="239"/>
      <c r="Y321" s="239"/>
      <c r="Z321" s="357"/>
      <c r="AA321" s="239"/>
      <c r="AB321" s="239"/>
      <c r="AC321" s="239"/>
      <c r="AD321" s="239"/>
      <c r="AE321" s="241"/>
      <c r="AF321" s="241"/>
      <c r="AG321" s="241"/>
      <c r="AH321" s="241"/>
      <c r="AI321" s="241"/>
      <c r="AJ321" s="241"/>
      <c r="AK321" s="241"/>
      <c r="AL321" s="241"/>
      <c r="AM321" s="241"/>
      <c r="AN321" s="241"/>
      <c r="AO321" s="241"/>
      <c r="AP321" s="241"/>
      <c r="AQ321" s="241"/>
      <c r="AR321" s="241"/>
      <c r="AS321" s="241"/>
    </row>
    <row r="322" spans="1:45" ht="30" hidden="1" customHeight="1" x14ac:dyDescent="0.3">
      <c r="A322" s="881">
        <v>99925</v>
      </c>
      <c r="B322" s="536" t="s">
        <v>562</v>
      </c>
      <c r="C322" s="525">
        <v>144</v>
      </c>
      <c r="D322" s="496">
        <v>4</v>
      </c>
      <c r="E322" s="541"/>
      <c r="F322" s="752"/>
      <c r="G322" s="498">
        <f>($C322*$E322)+$F322</f>
        <v>0</v>
      </c>
      <c r="H322" s="882">
        <f>($D322-($D322*$P$2))*$G322</f>
        <v>0</v>
      </c>
      <c r="I322" s="883">
        <v>99901</v>
      </c>
      <c r="J322" s="527" t="s">
        <v>563</v>
      </c>
      <c r="K322" s="495">
        <v>120</v>
      </c>
      <c r="L322" s="529">
        <v>5.25</v>
      </c>
      <c r="M322" s="541"/>
      <c r="N322" s="752"/>
      <c r="O322" s="498">
        <f>($K322*$M322)+$N322</f>
        <v>0</v>
      </c>
      <c r="P322" s="530">
        <f>($L322-($L322*$P$2))*$O322</f>
        <v>0</v>
      </c>
      <c r="Q322" s="148"/>
      <c r="Z322" s="261"/>
    </row>
    <row r="323" spans="1:45" ht="33.75" x14ac:dyDescent="0.65">
      <c r="A323" s="982" t="s">
        <v>711</v>
      </c>
      <c r="B323" s="982"/>
      <c r="C323" s="982"/>
      <c r="D323" s="982"/>
      <c r="E323" s="982"/>
      <c r="F323" s="982"/>
      <c r="G323" s="982"/>
      <c r="H323" s="982"/>
      <c r="I323" s="982"/>
      <c r="J323" s="982"/>
      <c r="K323" s="982"/>
      <c r="L323" s="982"/>
      <c r="M323" s="982"/>
      <c r="N323" s="982"/>
      <c r="O323" s="982"/>
      <c r="P323" s="982"/>
      <c r="Q323" s="148"/>
      <c r="Z323" s="261"/>
    </row>
    <row r="324" spans="1:45" s="242" customFormat="1" ht="18.75" x14ac:dyDescent="0.3">
      <c r="A324" s="1103" t="s">
        <v>564</v>
      </c>
      <c r="B324" s="1104"/>
      <c r="C324" s="1104"/>
      <c r="D324" s="1104"/>
      <c r="E324" s="1104"/>
      <c r="F324" s="1104"/>
      <c r="G324" s="1104"/>
      <c r="H324" s="1104"/>
      <c r="I324" s="1104"/>
      <c r="J324" s="1104"/>
      <c r="K324" s="1104"/>
      <c r="L324" s="1104"/>
      <c r="M324" s="1104"/>
      <c r="N324" s="1104"/>
      <c r="O324" s="1104"/>
      <c r="P324" s="1112"/>
      <c r="Q324" s="236"/>
      <c r="R324" s="237"/>
      <c r="S324" s="237"/>
      <c r="T324" s="238"/>
      <c r="U324" s="238"/>
      <c r="V324" s="238"/>
      <c r="W324" s="238"/>
      <c r="X324" s="239"/>
      <c r="Y324" s="359"/>
      <c r="Z324" s="357"/>
      <c r="AA324" s="239"/>
      <c r="AB324" s="239"/>
      <c r="AC324" s="239"/>
      <c r="AD324" s="239"/>
      <c r="AE324" s="241"/>
      <c r="AF324" s="241"/>
      <c r="AG324" s="241"/>
      <c r="AH324" s="241"/>
      <c r="AI324" s="241"/>
      <c r="AJ324" s="241"/>
      <c r="AK324" s="241"/>
      <c r="AL324" s="241"/>
      <c r="AM324" s="241"/>
      <c r="AN324" s="241"/>
      <c r="AO324" s="241"/>
      <c r="AP324" s="241"/>
      <c r="AQ324" s="241"/>
      <c r="AR324" s="241"/>
      <c r="AS324" s="241"/>
    </row>
    <row r="325" spans="1:45" ht="30.6" customHeight="1" x14ac:dyDescent="0.3">
      <c r="A325" s="200">
        <v>99514</v>
      </c>
      <c r="B325" s="201" t="s">
        <v>565</v>
      </c>
      <c r="C325" s="58">
        <v>240</v>
      </c>
      <c r="D325" s="76">
        <v>2.1</v>
      </c>
      <c r="E325" s="120"/>
      <c r="F325" s="300"/>
      <c r="G325" s="216">
        <f>($C325*$E325)+$F325</f>
        <v>0</v>
      </c>
      <c r="H325" s="61">
        <f>($D325-($D325*$P$2))*$G325</f>
        <v>0</v>
      </c>
      <c r="I325" s="665">
        <v>99653</v>
      </c>
      <c r="J325" s="527" t="s">
        <v>566</v>
      </c>
      <c r="K325" s="495">
        <v>120</v>
      </c>
      <c r="L325" s="529">
        <v>3.5</v>
      </c>
      <c r="M325" s="537"/>
      <c r="N325" s="873"/>
      <c r="O325" s="498">
        <f>($K325*$M325)+$N325</f>
        <v>0</v>
      </c>
      <c r="P325" s="530">
        <f>($L325-($L325*$P$2))*$O325</f>
        <v>0</v>
      </c>
      <c r="Q325" s="148"/>
      <c r="Z325" s="360"/>
    </row>
    <row r="326" spans="1:45" ht="30.6" customHeight="1" thickBot="1" x14ac:dyDescent="0.35">
      <c r="A326" s="62">
        <v>99236</v>
      </c>
      <c r="B326" s="114" t="s">
        <v>567</v>
      </c>
      <c r="C326" s="64">
        <v>240</v>
      </c>
      <c r="D326" s="65">
        <v>2.1</v>
      </c>
      <c r="E326" s="118"/>
      <c r="F326" s="161"/>
      <c r="G326" s="73">
        <f>($C326*$E326)+$F326</f>
        <v>0</v>
      </c>
      <c r="H326" s="162">
        <f>($D326-($D326*$P$2))*$G326</f>
        <v>0</v>
      </c>
      <c r="I326" s="361">
        <v>99517</v>
      </c>
      <c r="J326" s="113" t="s">
        <v>568</v>
      </c>
      <c r="K326" s="71">
        <v>144</v>
      </c>
      <c r="L326" s="72">
        <v>6.5</v>
      </c>
      <c r="M326" s="118"/>
      <c r="N326" s="161"/>
      <c r="O326" s="67">
        <f>($K326*$M326)+$N326</f>
        <v>0</v>
      </c>
      <c r="P326" s="115">
        <f>($L326-($L326*$P$2))*$O326</f>
        <v>0</v>
      </c>
      <c r="Q326" s="148"/>
      <c r="V326" s="177"/>
      <c r="W326" s="362"/>
      <c r="X326" s="196"/>
      <c r="Z326" s="360"/>
    </row>
    <row r="327" spans="1:45" ht="30" customHeight="1" thickBot="1" x14ac:dyDescent="0.35">
      <c r="A327" s="229">
        <v>99238</v>
      </c>
      <c r="B327" s="331" t="s">
        <v>569</v>
      </c>
      <c r="C327" s="332">
        <v>144</v>
      </c>
      <c r="D327" s="153">
        <v>3.5</v>
      </c>
      <c r="E327" s="233"/>
      <c r="F327" s="377"/>
      <c r="G327" s="155">
        <f>($C327*$E327)+$F327</f>
        <v>0</v>
      </c>
      <c r="H327" s="156">
        <f>($D327-($D327*$P$2))*$G327</f>
        <v>0</v>
      </c>
      <c r="I327" s="279">
        <f>($K327*$M327)+$N327</f>
        <v>0</v>
      </c>
      <c r="J327" s="280"/>
      <c r="K327" s="280"/>
      <c r="L327" s="280"/>
      <c r="M327" s="280"/>
      <c r="N327" s="280"/>
      <c r="O327" s="280"/>
      <c r="P327" s="280"/>
      <c r="Q327" s="148"/>
      <c r="Z327" s="360"/>
    </row>
    <row r="328" spans="1:45" ht="19.5" hidden="1" thickBot="1" x14ac:dyDescent="0.35">
      <c r="A328" s="1113" t="s">
        <v>440</v>
      </c>
      <c r="B328" s="1114"/>
      <c r="C328" s="1114"/>
      <c r="D328" s="1114"/>
      <c r="E328" s="1114"/>
      <c r="F328" s="1114"/>
      <c r="G328" s="1114"/>
      <c r="H328" s="1114"/>
      <c r="I328" s="1104"/>
      <c r="J328" s="1104"/>
      <c r="K328" s="1104"/>
      <c r="L328" s="1104"/>
      <c r="M328" s="1104"/>
      <c r="N328" s="1104"/>
      <c r="O328" s="1104"/>
      <c r="P328" s="1112"/>
      <c r="Q328" s="148"/>
      <c r="Z328" s="360"/>
    </row>
    <row r="329" spans="1:45" ht="30" hidden="1" customHeight="1" x14ac:dyDescent="0.3">
      <c r="A329" s="550">
        <v>99890</v>
      </c>
      <c r="B329" s="536" t="s">
        <v>570</v>
      </c>
      <c r="C329" s="525">
        <v>240</v>
      </c>
      <c r="D329" s="496">
        <v>2</v>
      </c>
      <c r="E329" s="537"/>
      <c r="F329" s="873"/>
      <c r="G329" s="498">
        <f>($C329*$E329)+$F329</f>
        <v>0</v>
      </c>
      <c r="H329" s="499">
        <f>($D329-($D329*$P$2))*$G329</f>
        <v>0</v>
      </c>
      <c r="I329" s="279">
        <f>($K329*$M329)+$N329</f>
        <v>0</v>
      </c>
      <c r="J329" s="280"/>
      <c r="K329" s="280"/>
      <c r="L329" s="280"/>
      <c r="M329" s="280"/>
      <c r="N329" s="280"/>
      <c r="O329" s="280"/>
      <c r="P329" s="280"/>
      <c r="Q329" s="148"/>
      <c r="Z329" s="360"/>
      <c r="AB329" s="30"/>
    </row>
    <row r="330" spans="1:45" s="242" customFormat="1" ht="18.75" hidden="1" x14ac:dyDescent="0.3">
      <c r="A330" s="1115" t="s">
        <v>88</v>
      </c>
      <c r="B330" s="1105"/>
      <c r="C330" s="1105"/>
      <c r="D330" s="1105"/>
      <c r="E330" s="1105"/>
      <c r="F330" s="1105"/>
      <c r="G330" s="1105"/>
      <c r="H330" s="1105"/>
      <c r="I330" s="1105"/>
      <c r="J330" s="1105"/>
      <c r="K330" s="1105"/>
      <c r="L330" s="1105"/>
      <c r="M330" s="1105"/>
      <c r="N330" s="1105"/>
      <c r="O330" s="1105"/>
      <c r="P330" s="1106"/>
      <c r="Q330" s="237"/>
      <c r="R330" s="237"/>
      <c r="S330" s="237"/>
      <c r="T330" s="238"/>
      <c r="U330" s="238"/>
      <c r="V330" s="238"/>
      <c r="W330" s="238"/>
      <c r="X330" s="239"/>
      <c r="Y330" s="239"/>
      <c r="Z330" s="363"/>
      <c r="AA330" s="239"/>
      <c r="AB330" s="364"/>
      <c r="AC330" s="240"/>
      <c r="AD330" s="239"/>
      <c r="AE330" s="241"/>
      <c r="AF330" s="241"/>
      <c r="AG330" s="241"/>
      <c r="AH330" s="241"/>
      <c r="AI330" s="241"/>
      <c r="AJ330" s="241"/>
      <c r="AK330" s="241"/>
      <c r="AL330" s="241"/>
      <c r="AM330" s="241"/>
      <c r="AN330" s="241"/>
      <c r="AO330" s="241"/>
      <c r="AP330" s="241"/>
      <c r="AQ330" s="241"/>
      <c r="AR330" s="241"/>
      <c r="AS330" s="241"/>
    </row>
    <row r="331" spans="1:45" ht="30" hidden="1" customHeight="1" x14ac:dyDescent="0.3">
      <c r="A331" s="538">
        <v>1495</v>
      </c>
      <c r="B331" s="527" t="s">
        <v>571</v>
      </c>
      <c r="C331" s="884">
        <v>240</v>
      </c>
      <c r="D331" s="885">
        <v>2.2999999999999998</v>
      </c>
      <c r="E331" s="541"/>
      <c r="F331" s="752"/>
      <c r="G331" s="498">
        <f>($C331*$E331)+$F331</f>
        <v>0</v>
      </c>
      <c r="H331" s="882">
        <f>($D331-($D331*$P$2))*$G331</f>
        <v>0</v>
      </c>
      <c r="I331" s="886" t="s">
        <v>572</v>
      </c>
      <c r="J331" s="527" t="s">
        <v>573</v>
      </c>
      <c r="K331" s="747">
        <v>144</v>
      </c>
      <c r="L331" s="529">
        <v>4</v>
      </c>
      <c r="M331" s="541"/>
      <c r="N331" s="752"/>
      <c r="O331" s="498">
        <f>($K331*$M331)+$N331</f>
        <v>0</v>
      </c>
      <c r="P331" s="530">
        <f>($L331-($L331*$P$2))*$O331</f>
        <v>0</v>
      </c>
      <c r="Q331" s="148"/>
      <c r="Y331" s="30"/>
      <c r="Z331" s="360"/>
      <c r="AA331" s="30"/>
      <c r="AB331" s="30"/>
      <c r="AC331" s="163"/>
    </row>
    <row r="332" spans="1:45" s="43" customFormat="1" ht="33.75" x14ac:dyDescent="0.65">
      <c r="A332" s="982" t="s">
        <v>712</v>
      </c>
      <c r="B332" s="982"/>
      <c r="C332" s="982"/>
      <c r="D332" s="982"/>
      <c r="E332" s="982"/>
      <c r="F332" s="982"/>
      <c r="G332" s="982"/>
      <c r="H332" s="982"/>
      <c r="I332" s="982"/>
      <c r="J332" s="982"/>
      <c r="K332" s="982"/>
      <c r="L332" s="982"/>
      <c r="M332" s="982"/>
      <c r="N332" s="982"/>
      <c r="O332" s="982"/>
      <c r="P332" s="982"/>
      <c r="Q332" s="1"/>
      <c r="R332" s="1"/>
      <c r="S332" s="49"/>
      <c r="T332" s="28"/>
      <c r="U332" s="28"/>
      <c r="V332" s="29"/>
      <c r="W332" s="28"/>
      <c r="X332" s="3"/>
      <c r="Y332" s="3"/>
      <c r="Z332" s="3"/>
      <c r="AA332" s="3"/>
      <c r="AB332" s="3"/>
      <c r="AC332" s="3"/>
      <c r="AD332" s="3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3"/>
      <c r="AS332" s="3"/>
    </row>
    <row r="333" spans="1:45" s="242" customFormat="1" ht="18.75" x14ac:dyDescent="0.3">
      <c r="A333" s="1103" t="s">
        <v>564</v>
      </c>
      <c r="B333" s="1104"/>
      <c r="C333" s="1104"/>
      <c r="D333" s="1104"/>
      <c r="E333" s="1104"/>
      <c r="F333" s="1104"/>
      <c r="G333" s="1104"/>
      <c r="H333" s="1104"/>
      <c r="I333" s="1104"/>
      <c r="J333" s="1104"/>
      <c r="K333" s="1104"/>
      <c r="L333" s="1104"/>
      <c r="M333" s="1104"/>
      <c r="N333" s="1104"/>
      <c r="O333" s="1104"/>
      <c r="P333" s="1112"/>
      <c r="Q333" s="236"/>
      <c r="R333" s="237"/>
      <c r="S333" s="237"/>
      <c r="T333" s="238"/>
      <c r="U333" s="238"/>
      <c r="V333" s="238"/>
      <c r="W333" s="238"/>
      <c r="X333" s="239"/>
      <c r="Y333" s="364"/>
      <c r="Z333" s="363"/>
      <c r="AA333" s="364"/>
      <c r="AB333" s="364"/>
      <c r="AC333" s="240"/>
      <c r="AD333" s="239"/>
      <c r="AE333" s="241"/>
      <c r="AF333" s="241"/>
      <c r="AG333" s="241"/>
      <c r="AH333" s="241"/>
      <c r="AI333" s="241"/>
      <c r="AJ333" s="241"/>
      <c r="AK333" s="241"/>
      <c r="AL333" s="241"/>
      <c r="AM333" s="241"/>
      <c r="AN333" s="241"/>
      <c r="AO333" s="241"/>
      <c r="AP333" s="241"/>
      <c r="AQ333" s="241"/>
      <c r="AR333" s="241"/>
      <c r="AS333" s="241"/>
    </row>
    <row r="334" spans="1:45" ht="30.6" hidden="1" customHeight="1" x14ac:dyDescent="0.3">
      <c r="A334" s="887">
        <v>99737</v>
      </c>
      <c r="B334" s="888" t="s">
        <v>574</v>
      </c>
      <c r="C334" s="877">
        <v>144</v>
      </c>
      <c r="D334" s="878">
        <v>2.25</v>
      </c>
      <c r="E334" s="879"/>
      <c r="F334" s="880"/>
      <c r="G334" s="520">
        <f>($C334*$E334)+$F334</f>
        <v>0</v>
      </c>
      <c r="H334" s="889">
        <f>($D334-($D334*$P$2))*$G334</f>
        <v>0</v>
      </c>
      <c r="I334" s="890">
        <v>99640</v>
      </c>
      <c r="J334" s="891" t="s">
        <v>575</v>
      </c>
      <c r="K334" s="553">
        <v>144</v>
      </c>
      <c r="L334" s="554">
        <v>4.75</v>
      </c>
      <c r="M334" s="892"/>
      <c r="N334" s="893"/>
      <c r="O334" s="557">
        <f>($K334*$M334)+$N334</f>
        <v>0</v>
      </c>
      <c r="P334" s="558">
        <f>($L334-($L334*$P$2))*$O334</f>
        <v>0</v>
      </c>
      <c r="Q334" s="148"/>
      <c r="Y334" s="30"/>
      <c r="Z334" s="360"/>
      <c r="AA334" s="30"/>
      <c r="AB334" s="30"/>
      <c r="AC334" s="163"/>
    </row>
    <row r="335" spans="1:45" ht="30.6" customHeight="1" thickBot="1" x14ac:dyDescent="0.35">
      <c r="A335" s="295">
        <v>16734</v>
      </c>
      <c r="B335" s="338" t="s">
        <v>576</v>
      </c>
      <c r="C335" s="204">
        <v>288</v>
      </c>
      <c r="D335" s="268">
        <v>2.75</v>
      </c>
      <c r="E335" s="312"/>
      <c r="F335" s="313"/>
      <c r="G335" s="269"/>
      <c r="H335" s="307">
        <f>($D335-($D335*$P$2))*$G335</f>
        <v>0</v>
      </c>
      <c r="I335" s="958">
        <v>99639</v>
      </c>
      <c r="J335" s="959" t="s">
        <v>577</v>
      </c>
      <c r="K335" s="960">
        <v>96</v>
      </c>
      <c r="L335" s="935">
        <v>4.75</v>
      </c>
      <c r="M335" s="961"/>
      <c r="N335" s="962"/>
      <c r="O335" s="929">
        <f>($K335*$M335)+$N335</f>
        <v>0</v>
      </c>
      <c r="P335" s="930">
        <f>($L335-($L335*$P$2))*$O335</f>
        <v>0</v>
      </c>
      <c r="Q335" s="148"/>
      <c r="S335" s="370"/>
      <c r="T335" s="175"/>
      <c r="U335" s="176"/>
      <c r="Y335" s="30"/>
      <c r="Z335" s="360"/>
      <c r="AA335" s="30"/>
      <c r="AB335" s="30"/>
      <c r="AC335" s="163"/>
    </row>
    <row r="336" spans="1:45" ht="30" hidden="1" customHeight="1" x14ac:dyDescent="0.3">
      <c r="A336" s="655">
        <v>99727</v>
      </c>
      <c r="B336" s="861" t="s">
        <v>578</v>
      </c>
      <c r="C336" s="657">
        <v>288</v>
      </c>
      <c r="D336" s="658">
        <v>2.75</v>
      </c>
      <c r="E336" s="763"/>
      <c r="F336" s="764"/>
      <c r="G336" s="661">
        <f>($C336*$E336)+$F336</f>
        <v>0</v>
      </c>
      <c r="H336" s="662">
        <f>($D336-($D336*$P$2))*$G336</f>
        <v>0</v>
      </c>
      <c r="I336" s="655">
        <v>99368</v>
      </c>
      <c r="J336" s="861" t="s">
        <v>579</v>
      </c>
      <c r="K336" s="657">
        <v>10</v>
      </c>
      <c r="L336" s="658">
        <v>11.25</v>
      </c>
      <c r="M336" s="763"/>
      <c r="N336" s="764"/>
      <c r="O336" s="661">
        <f>($K336*$M336)+$N336</f>
        <v>0</v>
      </c>
      <c r="P336" s="662">
        <f>($L336-($L336*$P$2))*$O336</f>
        <v>0</v>
      </c>
      <c r="Q336" s="148"/>
      <c r="Y336" s="30"/>
      <c r="Z336" s="360"/>
      <c r="AA336" s="30"/>
      <c r="AB336" s="30"/>
      <c r="AC336" s="163"/>
    </row>
    <row r="337" spans="1:33" ht="19.5" hidden="1" customHeight="1" thickBot="1" x14ac:dyDescent="0.35">
      <c r="A337" s="1103" t="s">
        <v>88</v>
      </c>
      <c r="B337" s="1104"/>
      <c r="C337" s="1104"/>
      <c r="D337" s="1104"/>
      <c r="E337" s="1104"/>
      <c r="F337" s="1104"/>
      <c r="G337" s="1104"/>
      <c r="H337" s="1104"/>
      <c r="I337" s="1105"/>
      <c r="J337" s="1105"/>
      <c r="K337" s="1105"/>
      <c r="L337" s="1105"/>
      <c r="M337" s="1105"/>
      <c r="N337" s="1105"/>
      <c r="O337" s="1105"/>
      <c r="P337" s="1106"/>
      <c r="Q337" s="148"/>
      <c r="Y337" s="30"/>
      <c r="Z337" s="360"/>
      <c r="AA337" s="30"/>
      <c r="AC337" s="163"/>
    </row>
    <row r="338" spans="1:33" ht="30" hidden="1" customHeight="1" x14ac:dyDescent="0.3">
      <c r="A338" s="62">
        <v>3353</v>
      </c>
      <c r="B338" s="114" t="s">
        <v>580</v>
      </c>
      <c r="C338" s="64">
        <v>20</v>
      </c>
      <c r="D338" s="65">
        <v>5.75</v>
      </c>
      <c r="E338" s="140"/>
      <c r="F338" s="251"/>
      <c r="G338" s="67">
        <f>($C338*$E338)+$F338</f>
        <v>0</v>
      </c>
      <c r="H338" s="115">
        <f>($D338-($D338*$P$2))*$G338</f>
        <v>0</v>
      </c>
      <c r="I338" s="279"/>
      <c r="J338" s="280"/>
      <c r="K338" s="280"/>
      <c r="L338" s="280"/>
      <c r="M338" s="280"/>
      <c r="N338" s="280"/>
      <c r="O338" s="280"/>
      <c r="P338" s="280"/>
      <c r="Q338" s="148"/>
      <c r="Y338" s="30"/>
      <c r="Z338" s="360"/>
      <c r="AA338" s="30"/>
      <c r="AC338" s="163"/>
    </row>
    <row r="339" spans="1:33" ht="34.5" hidden="1" thickBot="1" x14ac:dyDescent="0.7">
      <c r="A339" s="982" t="s">
        <v>713</v>
      </c>
      <c r="B339" s="982"/>
      <c r="C339" s="982"/>
      <c r="D339" s="982"/>
      <c r="E339" s="982"/>
      <c r="F339" s="982"/>
      <c r="G339" s="982"/>
      <c r="H339" s="982"/>
      <c r="I339" s="982"/>
      <c r="J339" s="982"/>
      <c r="K339" s="982"/>
      <c r="L339" s="982"/>
      <c r="M339" s="982"/>
      <c r="N339" s="982"/>
      <c r="O339" s="982"/>
      <c r="P339" s="982"/>
      <c r="Q339" s="148"/>
      <c r="Y339" s="30"/>
      <c r="Z339" s="30"/>
      <c r="AA339" s="30"/>
      <c r="AC339" s="163"/>
    </row>
    <row r="340" spans="1:33" ht="18" hidden="1" customHeight="1" thickBot="1" x14ac:dyDescent="0.35">
      <c r="A340" s="979" t="s">
        <v>581</v>
      </c>
      <c r="B340" s="980"/>
      <c r="C340" s="980"/>
      <c r="D340" s="980"/>
      <c r="E340" s="980"/>
      <c r="F340" s="980"/>
      <c r="G340" s="980"/>
      <c r="H340" s="980"/>
      <c r="I340" s="1107"/>
      <c r="J340" s="1107"/>
      <c r="K340" s="1107"/>
      <c r="L340" s="1107"/>
      <c r="M340" s="1107"/>
      <c r="N340" s="1107"/>
      <c r="O340" s="1107"/>
      <c r="P340" s="1108"/>
      <c r="Q340" s="148"/>
      <c r="Y340" s="30"/>
      <c r="Z340" s="30"/>
      <c r="AA340" s="30"/>
    </row>
    <row r="341" spans="1:33" ht="30" hidden="1" customHeight="1" thickBot="1" x14ac:dyDescent="0.35">
      <c r="A341" s="358">
        <v>99796</v>
      </c>
      <c r="B341" s="151" t="s">
        <v>582</v>
      </c>
      <c r="C341" s="152">
        <v>80</v>
      </c>
      <c r="D341" s="153">
        <v>6.75</v>
      </c>
      <c r="E341" s="327"/>
      <c r="F341" s="328"/>
      <c r="G341" s="155">
        <f>($C341*$E341)+$F341</f>
        <v>0</v>
      </c>
      <c r="H341" s="351">
        <f>($D341-($D341*$P$2))*$G341</f>
        <v>0</v>
      </c>
      <c r="I341" s="371">
        <v>99795</v>
      </c>
      <c r="J341" s="372" t="s">
        <v>583</v>
      </c>
      <c r="K341" s="373">
        <v>8</v>
      </c>
      <c r="L341" s="374">
        <v>54.5</v>
      </c>
      <c r="M341" s="366"/>
      <c r="N341" s="367"/>
      <c r="O341" s="368">
        <f>($K341*$M341)+$N341</f>
        <v>0</v>
      </c>
      <c r="P341" s="369">
        <f>($L341-($L341*$P$2))*$O341</f>
        <v>0</v>
      </c>
      <c r="Q341" s="148"/>
      <c r="Y341" s="30"/>
      <c r="Z341" s="30"/>
      <c r="AA341" s="30"/>
    </row>
    <row r="342" spans="1:33" ht="33.75" hidden="1" x14ac:dyDescent="0.65">
      <c r="A342" s="982" t="s">
        <v>714</v>
      </c>
      <c r="B342" s="982"/>
      <c r="C342" s="982"/>
      <c r="D342" s="982"/>
      <c r="E342" s="982"/>
      <c r="F342" s="982"/>
      <c r="G342" s="982"/>
      <c r="H342" s="982"/>
      <c r="I342" s="982"/>
      <c r="J342" s="982"/>
      <c r="K342" s="982"/>
      <c r="L342" s="982"/>
      <c r="M342" s="982"/>
      <c r="N342" s="982"/>
      <c r="O342" s="982"/>
      <c r="P342" s="982"/>
    </row>
    <row r="343" spans="1:33" ht="19.5" hidden="1" customHeight="1" thickBot="1" x14ac:dyDescent="0.35">
      <c r="A343" s="1109" t="s">
        <v>39</v>
      </c>
      <c r="B343" s="1110"/>
      <c r="C343" s="1110"/>
      <c r="D343" s="1110"/>
      <c r="E343" s="1110"/>
      <c r="F343" s="1110"/>
      <c r="G343" s="1110"/>
      <c r="H343" s="1110"/>
      <c r="I343" s="1110"/>
      <c r="J343" s="1110"/>
      <c r="K343" s="1110"/>
      <c r="L343" s="1110"/>
      <c r="M343" s="1110"/>
      <c r="N343" s="1110"/>
      <c r="O343" s="1110"/>
      <c r="P343" s="1111"/>
      <c r="Q343" s="148"/>
    </row>
    <row r="344" spans="1:33" ht="29.25" hidden="1" customHeight="1" thickBot="1" x14ac:dyDescent="0.35">
      <c r="A344" s="375">
        <v>99290</v>
      </c>
      <c r="B344" s="376" t="s">
        <v>584</v>
      </c>
      <c r="C344" s="332">
        <v>144</v>
      </c>
      <c r="D344" s="232">
        <v>5.25</v>
      </c>
      <c r="E344" s="233"/>
      <c r="F344" s="377"/>
      <c r="G344" s="155">
        <f>($C344*$E344)+$F344</f>
        <v>0</v>
      </c>
      <c r="H344" s="235">
        <f>($D344-($D344*$P$2))*$G344</f>
        <v>0</v>
      </c>
      <c r="I344" s="279">
        <f>($K344*$M344)+$N344</f>
        <v>0</v>
      </c>
      <c r="J344" s="280"/>
      <c r="K344" s="280"/>
      <c r="L344" s="280"/>
      <c r="M344" s="280"/>
      <c r="N344" s="280"/>
      <c r="O344" s="280"/>
      <c r="P344" s="280"/>
      <c r="Q344" s="148"/>
    </row>
    <row r="345" spans="1:33" ht="33.75" x14ac:dyDescent="0.65">
      <c r="A345" s="982" t="s">
        <v>715</v>
      </c>
      <c r="B345" s="982"/>
      <c r="C345" s="982"/>
      <c r="D345" s="982"/>
      <c r="E345" s="982"/>
      <c r="F345" s="982"/>
      <c r="G345" s="982"/>
      <c r="H345" s="982"/>
      <c r="I345" s="982"/>
      <c r="J345" s="982"/>
      <c r="K345" s="982"/>
      <c r="L345" s="982"/>
      <c r="M345" s="982"/>
      <c r="N345" s="982"/>
      <c r="O345" s="982"/>
      <c r="P345" s="982"/>
      <c r="Q345" s="148"/>
      <c r="AB345" s="343"/>
    </row>
    <row r="346" spans="1:33" ht="19.5" customHeight="1" x14ac:dyDescent="0.3">
      <c r="A346" s="1054" t="s">
        <v>39</v>
      </c>
      <c r="B346" s="1055"/>
      <c r="C346" s="1055"/>
      <c r="D346" s="1055"/>
      <c r="E346" s="1055"/>
      <c r="F346" s="1055"/>
      <c r="G346" s="1055"/>
      <c r="H346" s="1055"/>
      <c r="I346" s="1055"/>
      <c r="J346" s="1055"/>
      <c r="K346" s="1055"/>
      <c r="L346" s="1055"/>
      <c r="M346" s="1055"/>
      <c r="N346" s="1055"/>
      <c r="O346" s="1055"/>
      <c r="P346" s="1056"/>
      <c r="Q346" s="148"/>
    </row>
    <row r="347" spans="1:33" ht="30.6" customHeight="1" x14ac:dyDescent="0.3">
      <c r="A347" s="75">
        <v>99328</v>
      </c>
      <c r="B347" s="201" t="s">
        <v>585</v>
      </c>
      <c r="C347" s="58">
        <v>288</v>
      </c>
      <c r="D347" s="76">
        <v>0.9</v>
      </c>
      <c r="E347" s="120"/>
      <c r="F347" s="120"/>
      <c r="G347" s="216"/>
      <c r="H347" s="61">
        <f>($D347-($D347*$P$2))*$G347</f>
        <v>0</v>
      </c>
      <c r="I347" s="356">
        <v>99075</v>
      </c>
      <c r="J347" s="201" t="s">
        <v>586</v>
      </c>
      <c r="K347" s="58">
        <v>100</v>
      </c>
      <c r="L347" s="59">
        <v>4.5999999999999996</v>
      </c>
      <c r="M347" s="120"/>
      <c r="N347" s="120"/>
      <c r="O347" s="54"/>
      <c r="P347" s="108">
        <f>($L347-($L347*$P$2))*$O347</f>
        <v>0</v>
      </c>
      <c r="Q347" s="148"/>
      <c r="AG347" s="343"/>
    </row>
    <row r="348" spans="1:33" ht="30" customHeight="1" thickBot="1" x14ac:dyDescent="0.35">
      <c r="A348" s="355">
        <v>99244</v>
      </c>
      <c r="B348" s="114" t="s">
        <v>587</v>
      </c>
      <c r="C348" s="64">
        <v>144</v>
      </c>
      <c r="D348" s="65">
        <v>1.4</v>
      </c>
      <c r="E348" s="118"/>
      <c r="F348" s="118"/>
      <c r="G348" s="73"/>
      <c r="H348" s="162">
        <f>($D348-($D348*$P$2))*$G348</f>
        <v>0</v>
      </c>
      <c r="I348" s="322">
        <v>99076</v>
      </c>
      <c r="J348" s="114" t="s">
        <v>588</v>
      </c>
      <c r="K348" s="64">
        <v>36</v>
      </c>
      <c r="L348" s="72">
        <v>6.4</v>
      </c>
      <c r="M348" s="118"/>
      <c r="N348" s="118"/>
      <c r="O348" s="67">
        <f>($K348*$M348)+$N348</f>
        <v>0</v>
      </c>
      <c r="P348" s="115">
        <f>($L348-($L348*$P$2))*$O348</f>
        <v>0</v>
      </c>
      <c r="Q348" s="148"/>
    </row>
    <row r="349" spans="1:33" ht="30" customHeight="1" thickBot="1" x14ac:dyDescent="0.35">
      <c r="A349" s="378">
        <v>99245</v>
      </c>
      <c r="B349" s="331" t="s">
        <v>589</v>
      </c>
      <c r="C349" s="379">
        <v>72</v>
      </c>
      <c r="D349" s="365">
        <v>2.6</v>
      </c>
      <c r="E349" s="327"/>
      <c r="F349" s="327"/>
      <c r="G349" s="155"/>
      <c r="H349" s="156">
        <f>($D349-($D349*$P$2))*$G349</f>
        <v>0</v>
      </c>
      <c r="I349" s="279">
        <f>($K349*$M349)+$N349</f>
        <v>0</v>
      </c>
      <c r="J349" s="280"/>
      <c r="K349" s="280"/>
      <c r="L349" s="280"/>
      <c r="M349" s="280"/>
      <c r="N349" s="280"/>
      <c r="O349" s="280"/>
      <c r="P349" s="280"/>
      <c r="Q349" s="148"/>
      <c r="Y349" s="30"/>
      <c r="Z349" s="30"/>
      <c r="AA349" s="30"/>
    </row>
    <row r="350" spans="1:33" ht="34.5" hidden="1" thickBot="1" x14ac:dyDescent="0.7">
      <c r="A350" s="1079" t="s">
        <v>716</v>
      </c>
      <c r="B350" s="1079"/>
      <c r="C350" s="1079"/>
      <c r="D350" s="1079"/>
      <c r="E350" s="1079"/>
      <c r="F350" s="1079"/>
      <c r="G350" s="1079"/>
      <c r="H350" s="1079"/>
      <c r="I350" s="1079"/>
      <c r="J350" s="1079"/>
      <c r="K350" s="1079"/>
      <c r="L350" s="1079"/>
      <c r="M350" s="1079"/>
      <c r="N350" s="1079"/>
      <c r="O350" s="1079"/>
      <c r="P350" s="1079"/>
      <c r="Q350" s="148"/>
      <c r="R350" s="380"/>
      <c r="S350" s="381"/>
      <c r="T350" s="382"/>
      <c r="U350" s="383"/>
    </row>
    <row r="351" spans="1:33" ht="29.25" hidden="1" thickBot="1" x14ac:dyDescent="0.35">
      <c r="A351" s="44" t="s">
        <v>677</v>
      </c>
      <c r="B351" s="45" t="s">
        <v>35</v>
      </c>
      <c r="C351" s="46" t="s">
        <v>36</v>
      </c>
      <c r="D351" s="46" t="s">
        <v>757</v>
      </c>
      <c r="E351" s="46" t="s">
        <v>37</v>
      </c>
      <c r="F351" s="46" t="s">
        <v>38</v>
      </c>
      <c r="G351" s="46" t="s">
        <v>678</v>
      </c>
      <c r="H351" s="47" t="s">
        <v>679</v>
      </c>
      <c r="I351" s="44" t="s">
        <v>677</v>
      </c>
      <c r="J351" s="45" t="s">
        <v>35</v>
      </c>
      <c r="K351" s="46" t="s">
        <v>36</v>
      </c>
      <c r="L351" s="46" t="s">
        <v>757</v>
      </c>
      <c r="M351" s="46" t="s">
        <v>37</v>
      </c>
      <c r="N351" s="46" t="s">
        <v>38</v>
      </c>
      <c r="O351" s="46" t="s">
        <v>678</v>
      </c>
      <c r="P351" s="48" t="s">
        <v>679</v>
      </c>
      <c r="Q351" s="148"/>
    </row>
    <row r="352" spans="1:33" ht="19.5" hidden="1" customHeight="1" x14ac:dyDescent="0.3">
      <c r="A352" s="1096" t="s">
        <v>39</v>
      </c>
      <c r="B352" s="1097"/>
      <c r="C352" s="1097"/>
      <c r="D352" s="1097"/>
      <c r="E352" s="1097"/>
      <c r="F352" s="1097"/>
      <c r="G352" s="1097"/>
      <c r="H352" s="1097"/>
      <c r="I352" s="1097"/>
      <c r="J352" s="1097"/>
      <c r="K352" s="1097"/>
      <c r="L352" s="1097"/>
      <c r="M352" s="1097"/>
      <c r="N352" s="1097"/>
      <c r="O352" s="1097"/>
      <c r="P352" s="1098"/>
      <c r="Q352" s="148"/>
    </row>
    <row r="353" spans="1:45" ht="30" hidden="1" customHeight="1" thickBot="1" x14ac:dyDescent="0.35">
      <c r="A353" s="334">
        <v>99256</v>
      </c>
      <c r="B353" s="190" t="s">
        <v>590</v>
      </c>
      <c r="C353" s="335">
        <v>1440</v>
      </c>
      <c r="D353" s="336">
        <v>0.85</v>
      </c>
      <c r="E353" s="142"/>
      <c r="F353" s="250"/>
      <c r="G353" s="216">
        <f>($C353*$E353)+$F353</f>
        <v>0</v>
      </c>
      <c r="H353" s="61">
        <f>($D353-($D353*$P$2))*$G353</f>
        <v>0</v>
      </c>
      <c r="I353" s="384">
        <v>99257</v>
      </c>
      <c r="J353" s="190" t="s">
        <v>591</v>
      </c>
      <c r="K353" s="335">
        <v>1440</v>
      </c>
      <c r="L353" s="344">
        <v>1</v>
      </c>
      <c r="M353" s="142"/>
      <c r="N353" s="250"/>
      <c r="O353" s="216">
        <f>($K353*$M353)+$N353</f>
        <v>0</v>
      </c>
      <c r="P353" s="228">
        <f>($L353-($L353*$P$2))*$O353</f>
        <v>0</v>
      </c>
      <c r="Q353" s="148"/>
    </row>
    <row r="354" spans="1:45" ht="30" hidden="1" customHeight="1" thickBot="1" x14ac:dyDescent="0.35">
      <c r="A354" s="385">
        <v>99586</v>
      </c>
      <c r="B354" s="386" t="s">
        <v>592</v>
      </c>
      <c r="C354" s="387">
        <v>50</v>
      </c>
      <c r="D354" s="388">
        <v>1.9</v>
      </c>
      <c r="E354" s="275"/>
      <c r="F354" s="276"/>
      <c r="G354" s="389">
        <f>($C354*$E354)+$F354</f>
        <v>0</v>
      </c>
      <c r="H354" s="390">
        <f>($D354-($D354*$P$2))*$G354</f>
        <v>0</v>
      </c>
      <c r="I354" s="279">
        <f>($K354*$M354)+$N354</f>
        <v>0</v>
      </c>
      <c r="J354" s="280"/>
      <c r="K354" s="280"/>
      <c r="L354" s="280"/>
      <c r="M354" s="280"/>
      <c r="N354" s="280"/>
      <c r="O354" s="280"/>
      <c r="P354" s="280"/>
      <c r="Q354" s="148"/>
    </row>
    <row r="355" spans="1:45" ht="20.25" hidden="1" customHeight="1" x14ac:dyDescent="0.3">
      <c r="A355" s="1099" t="s">
        <v>717</v>
      </c>
      <c r="B355" s="1065"/>
      <c r="C355" s="1065"/>
      <c r="D355" s="1065"/>
      <c r="E355" s="1065"/>
      <c r="F355" s="1065"/>
      <c r="G355" s="1065"/>
      <c r="H355" s="1066"/>
      <c r="I355" s="1100" t="s">
        <v>718</v>
      </c>
      <c r="J355" s="1060"/>
      <c r="K355" s="1060"/>
      <c r="L355" s="1060"/>
      <c r="M355" s="1060"/>
      <c r="N355" s="1060"/>
      <c r="O355" s="1060"/>
      <c r="P355" s="1061"/>
      <c r="Q355" s="148"/>
      <c r="R355" s="380"/>
      <c r="S355" s="381"/>
      <c r="T355" s="382"/>
      <c r="U355" s="383"/>
    </row>
    <row r="356" spans="1:45" ht="29.25" hidden="1" customHeight="1" x14ac:dyDescent="0.3">
      <c r="A356" s="200">
        <v>99697</v>
      </c>
      <c r="B356" s="201" t="s">
        <v>593</v>
      </c>
      <c r="C356" s="58">
        <v>500</v>
      </c>
      <c r="D356" s="76">
        <v>1.2</v>
      </c>
      <c r="E356" s="142"/>
      <c r="F356" s="250"/>
      <c r="G356" s="216">
        <f>($C356*$E356)+$F356</f>
        <v>0</v>
      </c>
      <c r="H356" s="217">
        <f>($D356-($D356*$P$2))*$G356</f>
        <v>0</v>
      </c>
      <c r="I356" s="200">
        <v>98029</v>
      </c>
      <c r="J356" s="201" t="s">
        <v>594</v>
      </c>
      <c r="K356" s="58">
        <v>300</v>
      </c>
      <c r="L356" s="59">
        <v>1.69</v>
      </c>
      <c r="M356" s="142"/>
      <c r="N356" s="250"/>
      <c r="O356" s="216">
        <f>($K356*$M356)+$N356</f>
        <v>0</v>
      </c>
      <c r="P356" s="228">
        <f>($L356-($L356*$P$2))*$O356</f>
        <v>0</v>
      </c>
      <c r="Q356" s="148"/>
    </row>
    <row r="357" spans="1:45" ht="19.5" hidden="1" customHeight="1" x14ac:dyDescent="0.3">
      <c r="A357" s="1075" t="s">
        <v>719</v>
      </c>
      <c r="B357" s="1076"/>
      <c r="C357" s="1076"/>
      <c r="D357" s="1076"/>
      <c r="E357" s="1076"/>
      <c r="F357" s="1076"/>
      <c r="G357" s="1076"/>
      <c r="H357" s="1101"/>
      <c r="I357" s="1102" t="s">
        <v>720</v>
      </c>
      <c r="J357" s="1076"/>
      <c r="K357" s="1076"/>
      <c r="L357" s="1076"/>
      <c r="M357" s="1076"/>
      <c r="N357" s="1076"/>
      <c r="O357" s="1076"/>
      <c r="P357" s="1077"/>
      <c r="Q357" s="148"/>
    </row>
    <row r="358" spans="1:45" s="43" customFormat="1" ht="30" hidden="1" customHeight="1" x14ac:dyDescent="0.25">
      <c r="A358" s="200" t="s">
        <v>595</v>
      </c>
      <c r="B358" s="201" t="s">
        <v>596</v>
      </c>
      <c r="C358" s="323">
        <v>100</v>
      </c>
      <c r="D358" s="324">
        <v>5.5</v>
      </c>
      <c r="E358" s="142"/>
      <c r="F358" s="250"/>
      <c r="G358" s="54">
        <f>($C358*$E358)+$F358</f>
        <v>0</v>
      </c>
      <c r="H358" s="55">
        <f>($D358-($D358*$P$2))*$G358</f>
        <v>0</v>
      </c>
      <c r="I358" s="200">
        <v>99828</v>
      </c>
      <c r="J358" s="201" t="s">
        <v>597</v>
      </c>
      <c r="K358" s="58">
        <v>250</v>
      </c>
      <c r="L358" s="76">
        <v>1.99</v>
      </c>
      <c r="M358" s="142"/>
      <c r="N358" s="250"/>
      <c r="O358" s="216">
        <f>($K358*$M358)+$N358</f>
        <v>0</v>
      </c>
      <c r="P358" s="228">
        <f>($L358-($L358*$P$2))*$O358</f>
        <v>0</v>
      </c>
      <c r="Q358" s="1"/>
      <c r="R358" s="1"/>
      <c r="S358" s="49"/>
      <c r="T358" s="28"/>
      <c r="U358" s="28"/>
      <c r="V358" s="29"/>
      <c r="W358" s="28"/>
      <c r="X358" s="3"/>
      <c r="Y358" s="3"/>
      <c r="Z358" s="3"/>
      <c r="AA358" s="3"/>
      <c r="AB358" s="3"/>
      <c r="AC358" s="3"/>
      <c r="AD358" s="3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3"/>
      <c r="AS358" s="3"/>
    </row>
    <row r="359" spans="1:45" ht="30" hidden="1" customHeight="1" thickBot="1" x14ac:dyDescent="0.35">
      <c r="A359" s="391" t="s">
        <v>598</v>
      </c>
      <c r="B359" s="203" t="s">
        <v>599</v>
      </c>
      <c r="C359" s="204">
        <v>100</v>
      </c>
      <c r="D359" s="205">
        <v>5.5</v>
      </c>
      <c r="E359" s="312"/>
      <c r="F359" s="313"/>
      <c r="G359" s="208">
        <f>($C359*$E359)+$F359</f>
        <v>0</v>
      </c>
      <c r="H359" s="209">
        <f>($D359-($D359*$P$2))*$G359</f>
        <v>0</v>
      </c>
      <c r="I359" s="295">
        <v>99360</v>
      </c>
      <c r="J359" s="203" t="s">
        <v>600</v>
      </c>
      <c r="K359" s="204">
        <v>500</v>
      </c>
      <c r="L359" s="205">
        <v>1.99</v>
      </c>
      <c r="M359" s="312"/>
      <c r="N359" s="313"/>
      <c r="O359" s="269">
        <f>($K359*$M359)+$N359</f>
        <v>0</v>
      </c>
      <c r="P359" s="270">
        <f>($L359-($L359*$P$2))*$O359</f>
        <v>0</v>
      </c>
      <c r="Q359" s="148"/>
    </row>
    <row r="360" spans="1:45" ht="34.5" hidden="1" thickBot="1" x14ac:dyDescent="0.7">
      <c r="A360" s="1079" t="s">
        <v>721</v>
      </c>
      <c r="B360" s="1079"/>
      <c r="C360" s="1079"/>
      <c r="D360" s="1079"/>
      <c r="E360" s="1079"/>
      <c r="F360" s="1079"/>
      <c r="G360" s="1079"/>
      <c r="H360" s="1079"/>
      <c r="I360" s="1079"/>
      <c r="J360" s="1079"/>
      <c r="K360" s="1079"/>
      <c r="L360" s="1079"/>
      <c r="M360" s="1079"/>
      <c r="N360" s="1079"/>
      <c r="O360" s="1079"/>
      <c r="P360" s="1079"/>
      <c r="Q360" s="148"/>
    </row>
    <row r="361" spans="1:45" s="1" customFormat="1" ht="19.5" hidden="1" customHeight="1" thickBot="1" x14ac:dyDescent="0.35">
      <c r="A361" s="1062" t="s">
        <v>601</v>
      </c>
      <c r="B361" s="1063"/>
      <c r="C361" s="1063"/>
      <c r="D361" s="1063"/>
      <c r="E361" s="1063"/>
      <c r="F361" s="1063"/>
      <c r="G361" s="1063"/>
      <c r="H361" s="1064"/>
      <c r="I361" s="1081" t="s">
        <v>602</v>
      </c>
      <c r="J361" s="1063"/>
      <c r="K361" s="1063"/>
      <c r="L361" s="1063"/>
      <c r="M361" s="1063"/>
      <c r="N361" s="1063"/>
      <c r="O361" s="1063"/>
      <c r="P361" s="1064"/>
      <c r="Q361" s="148"/>
      <c r="T361" s="2"/>
      <c r="U361" s="2"/>
      <c r="V361" s="2"/>
      <c r="W361" s="2"/>
      <c r="X361" s="3"/>
      <c r="Y361" s="3"/>
      <c r="Z361" s="3"/>
      <c r="AA361" s="3"/>
      <c r="AB361" s="3"/>
      <c r="AC361" s="3"/>
      <c r="AD361" s="3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s="1" customFormat="1" ht="27" hidden="1" customHeight="1" x14ac:dyDescent="0.3">
      <c r="A362" s="392">
        <v>99413</v>
      </c>
      <c r="B362" s="340" t="s">
        <v>603</v>
      </c>
      <c r="C362" s="341">
        <v>72</v>
      </c>
      <c r="D362" s="393">
        <v>4</v>
      </c>
      <c r="E362" s="303"/>
      <c r="F362" s="394"/>
      <c r="G362" s="221">
        <f>($C362*$E362)+$F362</f>
        <v>0</v>
      </c>
      <c r="H362" s="222">
        <f>($D362-($D362*$P$2))*$G362</f>
        <v>0</v>
      </c>
      <c r="I362" s="1082">
        <v>99839</v>
      </c>
      <c r="J362" s="1084" t="s">
        <v>722</v>
      </c>
      <c r="K362" s="1086">
        <v>144</v>
      </c>
      <c r="L362" s="1088">
        <v>1.55</v>
      </c>
      <c r="M362" s="1090"/>
      <c r="N362" s="1092"/>
      <c r="O362" s="1094">
        <f>($K362*$M362)+$N362</f>
        <v>0</v>
      </c>
      <c r="P362" s="1073">
        <f>($L362-($L362*$P$2))*$O362</f>
        <v>0</v>
      </c>
      <c r="T362" s="2"/>
      <c r="U362" s="2"/>
      <c r="V362" s="2"/>
      <c r="W362" s="2"/>
      <c r="X362" s="3"/>
      <c r="Y362" s="3"/>
      <c r="Z362" s="3"/>
      <c r="AA362" s="3"/>
      <c r="AB362" s="3"/>
      <c r="AC362" s="3"/>
      <c r="AD362" s="3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s="1" customFormat="1" ht="30.6" hidden="1" customHeight="1" x14ac:dyDescent="0.3">
      <c r="A363" s="301">
        <v>99412</v>
      </c>
      <c r="B363" s="113" t="s">
        <v>604</v>
      </c>
      <c r="C363" s="71">
        <v>36</v>
      </c>
      <c r="D363" s="72">
        <v>5.75</v>
      </c>
      <c r="E363" s="66"/>
      <c r="F363" s="168"/>
      <c r="G363" s="73">
        <f>($C363*$E363)+$F363</f>
        <v>0</v>
      </c>
      <c r="H363" s="74">
        <f>($D363-($D363*$P$2))*$G363</f>
        <v>0</v>
      </c>
      <c r="I363" s="1083"/>
      <c r="J363" s="1085"/>
      <c r="K363" s="1087"/>
      <c r="L363" s="1089"/>
      <c r="M363" s="1091"/>
      <c r="N363" s="1093"/>
      <c r="O363" s="1095">
        <f>($K363*$M363)+$N363</f>
        <v>0</v>
      </c>
      <c r="P363" s="1074">
        <f>($L363-($L363*$P$2))*$O363</f>
        <v>0</v>
      </c>
      <c r="T363" s="2"/>
      <c r="U363" s="2"/>
      <c r="V363" s="2"/>
      <c r="W363" s="2"/>
      <c r="X363" s="3"/>
      <c r="Y363" s="3"/>
      <c r="Z363" s="3"/>
      <c r="AA363" s="3"/>
      <c r="AB363" s="3"/>
      <c r="AC363" s="3"/>
      <c r="AD363" s="3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s="1" customFormat="1" ht="30.6" hidden="1" customHeight="1" x14ac:dyDescent="0.3">
      <c r="A364" s="1075" t="s">
        <v>725</v>
      </c>
      <c r="B364" s="1076"/>
      <c r="C364" s="1076"/>
      <c r="D364" s="1076"/>
      <c r="E364" s="1076"/>
      <c r="F364" s="1076"/>
      <c r="G364" s="1076"/>
      <c r="H364" s="1077"/>
      <c r="I364" s="355">
        <v>99527</v>
      </c>
      <c r="J364" s="114" t="s">
        <v>723</v>
      </c>
      <c r="K364" s="64">
        <v>288</v>
      </c>
      <c r="L364" s="65">
        <v>3.25</v>
      </c>
      <c r="M364" s="66"/>
      <c r="N364" s="159"/>
      <c r="O364" s="73">
        <f>($K364*$M364)+$N364</f>
        <v>0</v>
      </c>
      <c r="P364" s="162">
        <f>($L364-($L364*$P$2))*$O364</f>
        <v>0</v>
      </c>
      <c r="Q364" s="148"/>
      <c r="T364" s="2"/>
      <c r="U364" s="2"/>
      <c r="V364" s="2"/>
      <c r="W364" s="2"/>
      <c r="X364" s="3"/>
      <c r="Y364" s="3"/>
      <c r="Z364" s="3"/>
      <c r="AA364" s="3"/>
      <c r="AB364" s="3"/>
      <c r="AC364" s="3"/>
      <c r="AD364" s="3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s="1" customFormat="1" ht="30.6" hidden="1" customHeight="1" thickBot="1" x14ac:dyDescent="0.35">
      <c r="A365" s="395">
        <v>11525</v>
      </c>
      <c r="B365" s="151" t="s">
        <v>605</v>
      </c>
      <c r="C365" s="152">
        <v>1</v>
      </c>
      <c r="D365" s="232">
        <v>160</v>
      </c>
      <c r="E365" s="154"/>
      <c r="F365" s="329"/>
      <c r="G365" s="155">
        <f>($C365*$E365)+$F365</f>
        <v>0</v>
      </c>
      <c r="H365" s="235">
        <f>($D365-($D365*$P$2))*$G365</f>
        <v>0</v>
      </c>
      <c r="I365" s="396">
        <v>99528</v>
      </c>
      <c r="J365" s="331" t="s">
        <v>724</v>
      </c>
      <c r="K365" s="332">
        <v>144</v>
      </c>
      <c r="L365" s="153">
        <v>6.5</v>
      </c>
      <c r="M365" s="154"/>
      <c r="N365" s="333"/>
      <c r="O365" s="155">
        <f>($K365*$M365)+$N365</f>
        <v>0</v>
      </c>
      <c r="P365" s="156">
        <f>($L365-($L365*$P$2))*$O365</f>
        <v>0</v>
      </c>
      <c r="T365" s="2"/>
      <c r="U365" s="2"/>
      <c r="V365" s="2"/>
      <c r="W365" s="2"/>
      <c r="X365" s="3"/>
      <c r="Y365" s="3"/>
      <c r="Z365" s="3"/>
      <c r="AA365" s="3"/>
      <c r="AB365" s="3"/>
      <c r="AC365" s="3"/>
      <c r="AD365" s="3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s="1" customFormat="1" ht="19.5" hidden="1" thickBot="1" x14ac:dyDescent="0.35">
      <c r="A366" s="397"/>
      <c r="B366" s="398"/>
      <c r="C366" s="399"/>
      <c r="D366" s="400"/>
      <c r="E366" s="401"/>
      <c r="F366" s="402"/>
      <c r="G366" s="403"/>
      <c r="H366" s="404"/>
      <c r="I366" s="405"/>
      <c r="J366" s="398"/>
      <c r="K366" s="399"/>
      <c r="L366" s="400"/>
      <c r="M366" s="401"/>
      <c r="N366" s="402"/>
      <c r="O366" s="403"/>
      <c r="P366" s="404"/>
      <c r="Q366" s="148"/>
      <c r="T366" s="2"/>
      <c r="U366" s="2"/>
      <c r="V366" s="2"/>
      <c r="W366" s="2"/>
      <c r="X366" s="3"/>
      <c r="Y366" s="3"/>
      <c r="Z366" s="3"/>
      <c r="AA366" s="3"/>
      <c r="AB366" s="3"/>
      <c r="AC366" s="3"/>
      <c r="AD366" s="3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s="1" customFormat="1" ht="19.5" hidden="1" customHeight="1" x14ac:dyDescent="0.3">
      <c r="A367" s="1078" t="s">
        <v>760</v>
      </c>
      <c r="B367" s="1065"/>
      <c r="C367" s="1065"/>
      <c r="D367" s="1065"/>
      <c r="E367" s="1065"/>
      <c r="F367" s="1065"/>
      <c r="G367" s="1065"/>
      <c r="H367" s="1065"/>
      <c r="I367" s="1065"/>
      <c r="J367" s="1065"/>
      <c r="K367" s="1065"/>
      <c r="L367" s="1065"/>
      <c r="M367" s="1065"/>
      <c r="N367" s="1065"/>
      <c r="O367" s="1065"/>
      <c r="P367" s="1066"/>
      <c r="Q367" s="148"/>
      <c r="T367" s="2"/>
      <c r="U367" s="2"/>
      <c r="V367" s="2"/>
      <c r="W367" s="2"/>
      <c r="X367" s="3"/>
      <c r="Y367" s="3"/>
      <c r="Z367" s="3"/>
      <c r="AA367" s="3"/>
      <c r="AB367" s="3"/>
      <c r="AC367" s="3"/>
      <c r="AD367" s="3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s="1" customFormat="1" ht="30" hidden="1" customHeight="1" thickBot="1" x14ac:dyDescent="0.35">
      <c r="A368" s="396">
        <v>99921</v>
      </c>
      <c r="B368" s="331" t="s">
        <v>726</v>
      </c>
      <c r="C368" s="332">
        <v>100</v>
      </c>
      <c r="D368" s="153">
        <v>10</v>
      </c>
      <c r="E368" s="154"/>
      <c r="F368" s="333"/>
      <c r="G368" s="155">
        <f>($C368*$E368)+$F368</f>
        <v>0</v>
      </c>
      <c r="H368" s="156">
        <f>($D368-($D368*$P$2))*$G368</f>
        <v>0</v>
      </c>
      <c r="I368" s="345">
        <v>99553</v>
      </c>
      <c r="J368" s="346" t="s">
        <v>727</v>
      </c>
      <c r="K368" s="347">
        <v>100</v>
      </c>
      <c r="L368" s="348">
        <v>10</v>
      </c>
      <c r="M368" s="154"/>
      <c r="N368" s="329"/>
      <c r="O368" s="155">
        <f>($K368*$M368)+$N368</f>
        <v>0</v>
      </c>
      <c r="P368" s="235">
        <f>($L368-($L368*$P$2))*$O368</f>
        <v>0</v>
      </c>
      <c r="Q368" s="148"/>
      <c r="T368" s="2"/>
      <c r="U368" s="2"/>
      <c r="V368" s="2"/>
      <c r="W368" s="2"/>
      <c r="X368" s="3"/>
      <c r="Y368" s="3"/>
      <c r="Z368" s="3"/>
      <c r="AA368" s="3"/>
      <c r="AB368" s="3"/>
      <c r="AC368" s="3"/>
      <c r="AD368" s="3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s="1" customFormat="1" ht="34.5" hidden="1" thickBot="1" x14ac:dyDescent="0.7">
      <c r="A369" s="1079" t="s">
        <v>728</v>
      </c>
      <c r="B369" s="1079"/>
      <c r="C369" s="1079"/>
      <c r="D369" s="1079"/>
      <c r="E369" s="1079"/>
      <c r="F369" s="1079"/>
      <c r="G369" s="1079"/>
      <c r="H369" s="1079"/>
      <c r="I369" s="1079"/>
      <c r="J369" s="1079"/>
      <c r="K369" s="1079"/>
      <c r="L369" s="1079"/>
      <c r="M369" s="1079"/>
      <c r="N369" s="1079"/>
      <c r="O369" s="1079"/>
      <c r="P369" s="1079"/>
      <c r="Q369" s="148"/>
      <c r="T369" s="2"/>
      <c r="U369" s="2"/>
      <c r="V369" s="2"/>
      <c r="W369" s="2"/>
      <c r="X369" s="3"/>
      <c r="Y369" s="3"/>
      <c r="Z369" s="3"/>
      <c r="AA369" s="3"/>
      <c r="AB369" s="3"/>
      <c r="AC369" s="3"/>
      <c r="AD369" s="3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s="1" customFormat="1" ht="19.5" hidden="1" customHeight="1" thickBot="1" x14ac:dyDescent="0.35">
      <c r="A370" s="1080" t="s">
        <v>606</v>
      </c>
      <c r="B370" s="1060"/>
      <c r="C370" s="1060"/>
      <c r="D370" s="1060"/>
      <c r="E370" s="1060"/>
      <c r="F370" s="1060"/>
      <c r="G370" s="1060"/>
      <c r="H370" s="1060"/>
      <c r="I370" s="1071"/>
      <c r="J370" s="1071"/>
      <c r="K370" s="1071"/>
      <c r="L370" s="1071"/>
      <c r="M370" s="1071"/>
      <c r="N370" s="1071"/>
      <c r="O370" s="1071"/>
      <c r="P370" s="1072"/>
      <c r="Q370" s="148"/>
      <c r="T370" s="2"/>
      <c r="U370" s="2"/>
      <c r="V370" s="2"/>
      <c r="W370" s="2"/>
      <c r="X370" s="3"/>
      <c r="Y370" s="3"/>
      <c r="Z370" s="3"/>
      <c r="AA370" s="3"/>
      <c r="AB370" s="3"/>
      <c r="AC370" s="3"/>
      <c r="AD370" s="3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s="1" customFormat="1" ht="28.5" hidden="1" customHeight="1" thickBot="1" x14ac:dyDescent="0.35">
      <c r="A371" s="345">
        <v>21104</v>
      </c>
      <c r="B371" s="346" t="s">
        <v>607</v>
      </c>
      <c r="C371" s="347">
        <v>1</v>
      </c>
      <c r="D371" s="348">
        <v>280</v>
      </c>
      <c r="E371" s="233"/>
      <c r="F371" s="377"/>
      <c r="G371" s="155">
        <f>($C371*$E371)+$F371</f>
        <v>0</v>
      </c>
      <c r="H371" s="406">
        <f>($D371-($D371*$P$4))*$G371</f>
        <v>0</v>
      </c>
      <c r="I371" s="407">
        <v>21006</v>
      </c>
      <c r="J371" s="408" t="s">
        <v>608</v>
      </c>
      <c r="K371" s="409">
        <v>1</v>
      </c>
      <c r="L371" s="410">
        <v>138</v>
      </c>
      <c r="M371" s="411"/>
      <c r="N371" s="412"/>
      <c r="O371" s="368">
        <f>($K371*$M371)+$N371</f>
        <v>0</v>
      </c>
      <c r="P371" s="413">
        <f>($L371-($L371*$P$4))*$O371</f>
        <v>0</v>
      </c>
      <c r="Q371" s="148"/>
      <c r="T371" s="2"/>
      <c r="U371" s="2"/>
      <c r="V371" s="2"/>
      <c r="W371" s="2"/>
      <c r="X371" s="3"/>
      <c r="Y371" s="3"/>
      <c r="Z371" s="3"/>
      <c r="AA371" s="3"/>
      <c r="AB371" s="3"/>
      <c r="AC371" s="3"/>
      <c r="AD371" s="3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s="1" customFormat="1" ht="31.5" hidden="1" customHeight="1" thickBot="1" x14ac:dyDescent="0.35">
      <c r="A372" s="397"/>
      <c r="B372" s="398"/>
      <c r="C372" s="399"/>
      <c r="D372" s="400"/>
      <c r="E372" s="401"/>
      <c r="F372" s="402"/>
      <c r="G372" s="403"/>
      <c r="H372" s="404"/>
      <c r="I372" s="405"/>
      <c r="J372" s="398"/>
      <c r="K372" s="399"/>
      <c r="L372" s="400"/>
      <c r="M372" s="401"/>
      <c r="N372" s="402"/>
      <c r="O372" s="403"/>
      <c r="P372" s="414"/>
      <c r="T372" s="2"/>
      <c r="U372" s="2"/>
      <c r="V372" s="2"/>
      <c r="W372" s="2"/>
      <c r="X372" s="3"/>
      <c r="Y372" s="3"/>
      <c r="Z372" s="3"/>
      <c r="AA372" s="3"/>
      <c r="AB372" s="3"/>
      <c r="AC372" s="3"/>
      <c r="AD372" s="3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s="1" customFormat="1" ht="19.5" hidden="1" customHeight="1" thickBot="1" x14ac:dyDescent="0.35">
      <c r="A373" s="1059" t="s">
        <v>761</v>
      </c>
      <c r="B373" s="1060"/>
      <c r="C373" s="1060"/>
      <c r="D373" s="1060"/>
      <c r="E373" s="1060"/>
      <c r="F373" s="1060"/>
      <c r="G373" s="1060"/>
      <c r="H373" s="1060"/>
      <c r="I373" s="1071" t="s">
        <v>762</v>
      </c>
      <c r="J373" s="1071"/>
      <c r="K373" s="1071"/>
      <c r="L373" s="1071"/>
      <c r="M373" s="1071"/>
      <c r="N373" s="1071"/>
      <c r="O373" s="1071"/>
      <c r="P373" s="1072"/>
      <c r="T373" s="2"/>
      <c r="U373" s="2"/>
      <c r="V373" s="2"/>
      <c r="W373" s="2"/>
      <c r="X373" s="3"/>
      <c r="Y373" s="3"/>
      <c r="Z373" s="3"/>
      <c r="AA373" s="3"/>
      <c r="AB373" s="3"/>
      <c r="AC373" s="3"/>
      <c r="AD373" s="3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s="1" customFormat="1" ht="30.6" hidden="1" customHeight="1" x14ac:dyDescent="0.3">
      <c r="A374" s="415">
        <v>21000</v>
      </c>
      <c r="B374" s="416" t="s">
        <v>729</v>
      </c>
      <c r="C374" s="417">
        <v>288</v>
      </c>
      <c r="D374" s="76">
        <v>1.5</v>
      </c>
      <c r="E374" s="60"/>
      <c r="F374" s="193"/>
      <c r="G374" s="216">
        <f t="shared" ref="G374:G379" si="43">($C374*$E374)+$F374</f>
        <v>0</v>
      </c>
      <c r="H374" s="418">
        <f t="shared" ref="H374:H379" si="44">($D374-($D374*$P$4))*$G374</f>
        <v>0</v>
      </c>
      <c r="I374" s="419">
        <v>21102</v>
      </c>
      <c r="J374" s="420" t="s">
        <v>734</v>
      </c>
      <c r="K374" s="421">
        <v>144</v>
      </c>
      <c r="L374" s="302">
        <v>1.6</v>
      </c>
      <c r="M374" s="349"/>
      <c r="N374" s="350"/>
      <c r="O374" s="422">
        <f t="shared" ref="O374:O379" si="45">($K374*$M374)+$N374</f>
        <v>0</v>
      </c>
      <c r="P374" s="423">
        <f t="shared" ref="P374:P379" si="46">($L374-($L374*$P$4))*$O374</f>
        <v>0</v>
      </c>
      <c r="T374" s="2"/>
      <c r="U374" s="2"/>
      <c r="V374" s="2"/>
      <c r="W374" s="2"/>
      <c r="X374" s="3"/>
      <c r="Y374" s="3"/>
      <c r="Z374" s="3"/>
      <c r="AA374" s="3"/>
      <c r="AB374" s="3"/>
      <c r="AC374" s="3"/>
      <c r="AD374" s="3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s="1" customFormat="1" ht="30.6" hidden="1" customHeight="1" x14ac:dyDescent="0.3">
      <c r="A375" s="424">
        <v>21001</v>
      </c>
      <c r="B375" s="425" t="s">
        <v>730</v>
      </c>
      <c r="C375" s="139">
        <v>288</v>
      </c>
      <c r="D375" s="65">
        <v>1.5</v>
      </c>
      <c r="E375" s="66"/>
      <c r="F375" s="159"/>
      <c r="G375" s="73">
        <f t="shared" si="43"/>
        <v>0</v>
      </c>
      <c r="H375" s="426">
        <f t="shared" si="44"/>
        <v>0</v>
      </c>
      <c r="I375" s="86">
        <v>21103</v>
      </c>
      <c r="J375" s="425" t="s">
        <v>735</v>
      </c>
      <c r="K375" s="139">
        <v>144</v>
      </c>
      <c r="L375" s="65">
        <v>1.6</v>
      </c>
      <c r="M375" s="140"/>
      <c r="N375" s="251"/>
      <c r="O375" s="427">
        <f t="shared" si="45"/>
        <v>0</v>
      </c>
      <c r="P375" s="428">
        <f t="shared" si="46"/>
        <v>0</v>
      </c>
      <c r="T375" s="2"/>
      <c r="U375" s="2"/>
      <c r="V375" s="2"/>
      <c r="W375" s="2"/>
      <c r="X375" s="3"/>
      <c r="Y375" s="3"/>
      <c r="Z375" s="3"/>
      <c r="AA375" s="3"/>
      <c r="AB375" s="3"/>
      <c r="AC375" s="3"/>
      <c r="AD375" s="3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s="1" customFormat="1" ht="30.6" hidden="1" customHeight="1" x14ac:dyDescent="0.3">
      <c r="A376" s="415">
        <v>21002</v>
      </c>
      <c r="B376" s="416" t="s">
        <v>731</v>
      </c>
      <c r="C376" s="417">
        <v>288</v>
      </c>
      <c r="D376" s="76">
        <v>1.5</v>
      </c>
      <c r="E376" s="60"/>
      <c r="F376" s="193"/>
      <c r="G376" s="216">
        <f t="shared" si="43"/>
        <v>0</v>
      </c>
      <c r="H376" s="418">
        <f t="shared" si="44"/>
        <v>0</v>
      </c>
      <c r="I376" s="298">
        <v>21110</v>
      </c>
      <c r="J376" s="416" t="s">
        <v>736</v>
      </c>
      <c r="K376" s="417">
        <v>144</v>
      </c>
      <c r="L376" s="76">
        <v>1.6</v>
      </c>
      <c r="M376" s="142"/>
      <c r="N376" s="250"/>
      <c r="O376" s="429">
        <f t="shared" si="45"/>
        <v>0</v>
      </c>
      <c r="P376" s="430">
        <f t="shared" si="46"/>
        <v>0</v>
      </c>
      <c r="T376" s="2"/>
      <c r="U376" s="2"/>
      <c r="V376" s="2"/>
      <c r="W376" s="2"/>
      <c r="X376" s="3"/>
      <c r="Y376" s="3"/>
      <c r="Z376" s="3"/>
      <c r="AA376" s="3"/>
      <c r="AB376" s="3"/>
      <c r="AC376" s="3"/>
      <c r="AD376" s="3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s="1" customFormat="1" ht="30.6" hidden="1" customHeight="1" x14ac:dyDescent="0.3">
      <c r="A377" s="424">
        <v>21003</v>
      </c>
      <c r="B377" s="425" t="s">
        <v>732</v>
      </c>
      <c r="C377" s="139">
        <v>288</v>
      </c>
      <c r="D377" s="65">
        <v>1.5</v>
      </c>
      <c r="E377" s="66"/>
      <c r="F377" s="159"/>
      <c r="G377" s="73">
        <f t="shared" si="43"/>
        <v>0</v>
      </c>
      <c r="H377" s="426">
        <f t="shared" si="44"/>
        <v>0</v>
      </c>
      <c r="I377" s="86">
        <v>21111</v>
      </c>
      <c r="J377" s="425" t="s">
        <v>737</v>
      </c>
      <c r="K377" s="139">
        <v>144</v>
      </c>
      <c r="L377" s="65">
        <v>1.6</v>
      </c>
      <c r="M377" s="140"/>
      <c r="N377" s="251"/>
      <c r="O377" s="427">
        <f t="shared" si="45"/>
        <v>0</v>
      </c>
      <c r="P377" s="428">
        <f t="shared" si="46"/>
        <v>0</v>
      </c>
      <c r="T377" s="2"/>
      <c r="U377" s="2"/>
      <c r="V377" s="2"/>
      <c r="W377" s="2"/>
      <c r="X377" s="3"/>
      <c r="Y377" s="3"/>
      <c r="Z377" s="3"/>
      <c r="AA377" s="3"/>
      <c r="AB377" s="3"/>
      <c r="AC377" s="3"/>
      <c r="AD377" s="3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s="1" customFormat="1" ht="30" hidden="1" customHeight="1" x14ac:dyDescent="0.3">
      <c r="A378" s="415">
        <v>21004</v>
      </c>
      <c r="B378" s="416" t="s">
        <v>733</v>
      </c>
      <c r="C378" s="417">
        <v>288</v>
      </c>
      <c r="D378" s="76">
        <v>1.5</v>
      </c>
      <c r="E378" s="60"/>
      <c r="F378" s="193"/>
      <c r="G378" s="216">
        <f t="shared" si="43"/>
        <v>0</v>
      </c>
      <c r="H378" s="418">
        <f t="shared" si="44"/>
        <v>0</v>
      </c>
      <c r="I378" s="298">
        <v>21112</v>
      </c>
      <c r="J378" s="416" t="s">
        <v>738</v>
      </c>
      <c r="K378" s="417">
        <v>144</v>
      </c>
      <c r="L378" s="76">
        <v>1.6</v>
      </c>
      <c r="M378" s="142"/>
      <c r="N378" s="250"/>
      <c r="O378" s="429">
        <f t="shared" si="45"/>
        <v>0</v>
      </c>
      <c r="P378" s="430">
        <f t="shared" si="46"/>
        <v>0</v>
      </c>
      <c r="T378" s="2"/>
      <c r="U378" s="2"/>
      <c r="V378" s="2"/>
      <c r="W378" s="2"/>
      <c r="X378" s="3"/>
      <c r="Y378" s="3"/>
      <c r="Z378" s="3"/>
      <c r="AA378" s="3"/>
      <c r="AB378" s="3"/>
      <c r="AC378" s="3"/>
      <c r="AD378" s="3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s="1" customFormat="1" ht="30" hidden="1" customHeight="1" thickBot="1" x14ac:dyDescent="0.35">
      <c r="A379" s="431">
        <v>21005</v>
      </c>
      <c r="B379" s="432" t="s">
        <v>609</v>
      </c>
      <c r="C379" s="433">
        <v>288</v>
      </c>
      <c r="D379" s="268">
        <v>1.5</v>
      </c>
      <c r="E379" s="206"/>
      <c r="F379" s="207"/>
      <c r="G379" s="269">
        <f t="shared" si="43"/>
        <v>0</v>
      </c>
      <c r="H379" s="434">
        <f t="shared" si="44"/>
        <v>0</v>
      </c>
      <c r="I379" s="339">
        <v>21113</v>
      </c>
      <c r="J379" s="432" t="s">
        <v>610</v>
      </c>
      <c r="K379" s="433">
        <v>144</v>
      </c>
      <c r="L379" s="268">
        <v>1.6</v>
      </c>
      <c r="M379" s="312"/>
      <c r="N379" s="313"/>
      <c r="O379" s="435">
        <f t="shared" si="45"/>
        <v>0</v>
      </c>
      <c r="P379" s="436">
        <f t="shared" si="46"/>
        <v>0</v>
      </c>
      <c r="T379" s="2"/>
      <c r="U379" s="2"/>
      <c r="V379" s="2"/>
      <c r="W379" s="2"/>
      <c r="X379" s="3"/>
      <c r="Y379" s="3"/>
      <c r="Z379" s="3"/>
      <c r="AA379" s="3"/>
      <c r="AB379" s="3"/>
      <c r="AC379" s="3"/>
      <c r="AD379" s="3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s="1" customFormat="1" ht="25.5" hidden="1" customHeight="1" thickBot="1" x14ac:dyDescent="0.35">
      <c r="A380" s="397"/>
      <c r="B380" s="398"/>
      <c r="C380" s="399"/>
      <c r="D380" s="400"/>
      <c r="E380" s="401"/>
      <c r="F380" s="402"/>
      <c r="G380" s="403"/>
      <c r="H380" s="404"/>
      <c r="I380" s="405"/>
      <c r="J380" s="398"/>
      <c r="K380" s="399"/>
      <c r="L380" s="400"/>
      <c r="M380" s="401"/>
      <c r="N380" s="402"/>
      <c r="O380" s="403"/>
      <c r="P380" s="414"/>
      <c r="T380" s="2"/>
      <c r="U380" s="2"/>
      <c r="V380" s="2"/>
      <c r="W380" s="2"/>
      <c r="X380" s="3"/>
      <c r="Y380" s="3"/>
      <c r="Z380" s="3"/>
      <c r="AA380" s="3"/>
      <c r="AB380" s="3"/>
      <c r="AC380" s="3"/>
      <c r="AD380" s="3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s="1" customFormat="1" ht="19.5" hidden="1" customHeight="1" thickBot="1" x14ac:dyDescent="0.35">
      <c r="A381" s="1070" t="s">
        <v>739</v>
      </c>
      <c r="B381" s="1071"/>
      <c r="C381" s="1071"/>
      <c r="D381" s="1071"/>
      <c r="E381" s="1071"/>
      <c r="F381" s="1071"/>
      <c r="G381" s="1071"/>
      <c r="H381" s="1071"/>
      <c r="I381" s="1071" t="s">
        <v>740</v>
      </c>
      <c r="J381" s="1071"/>
      <c r="K381" s="1071"/>
      <c r="L381" s="1071"/>
      <c r="M381" s="1071"/>
      <c r="N381" s="1071"/>
      <c r="O381" s="1071"/>
      <c r="P381" s="1072"/>
      <c r="T381" s="2"/>
      <c r="U381" s="2"/>
      <c r="V381" s="2"/>
      <c r="W381" s="2"/>
      <c r="X381" s="3"/>
      <c r="Y381" s="3"/>
      <c r="Z381" s="3"/>
      <c r="AA381" s="3"/>
      <c r="AB381" s="3"/>
      <c r="AC381" s="3"/>
      <c r="AD381" s="3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s="1" customFormat="1" ht="30.6" hidden="1" customHeight="1" x14ac:dyDescent="0.3">
      <c r="A382" s="218">
        <v>21012</v>
      </c>
      <c r="B382" s="437" t="s">
        <v>763</v>
      </c>
      <c r="C382" s="219">
        <v>288</v>
      </c>
      <c r="D382" s="302">
        <v>1.2</v>
      </c>
      <c r="E382" s="303"/>
      <c r="F382" s="304"/>
      <c r="G382" s="221">
        <f t="shared" ref="G382:G387" si="47">($C382*$E382)+$F382</f>
        <v>0</v>
      </c>
      <c r="H382" s="438">
        <f t="shared" ref="H382:H387" si="48">($D382-($D382*$P$4))*$G382</f>
        <v>0</v>
      </c>
      <c r="I382" s="419">
        <v>21050</v>
      </c>
      <c r="J382" s="420" t="s">
        <v>768</v>
      </c>
      <c r="K382" s="219">
        <v>144</v>
      </c>
      <c r="L382" s="302">
        <v>1.6</v>
      </c>
      <c r="M382" s="349"/>
      <c r="N382" s="350"/>
      <c r="O382" s="422">
        <f t="shared" ref="O382:O387" si="49">($K382*$M382)+$N382</f>
        <v>0</v>
      </c>
      <c r="P382" s="423">
        <f t="shared" ref="P382:P387" si="50">($L382-($L382*$P$4))*$O382</f>
        <v>0</v>
      </c>
      <c r="T382" s="2"/>
      <c r="U382" s="2"/>
      <c r="V382" s="2"/>
      <c r="W382" s="2"/>
      <c r="X382" s="3"/>
      <c r="Y382" s="3"/>
      <c r="Z382" s="3"/>
      <c r="AA382" s="3"/>
      <c r="AB382" s="3"/>
      <c r="AC382" s="3"/>
      <c r="AD382" s="3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s="1" customFormat="1" ht="30.6" hidden="1" customHeight="1" x14ac:dyDescent="0.3">
      <c r="A383" s="62">
        <v>21013</v>
      </c>
      <c r="B383" s="439" t="s">
        <v>764</v>
      </c>
      <c r="C383" s="64">
        <v>288</v>
      </c>
      <c r="D383" s="65">
        <v>1.2</v>
      </c>
      <c r="E383" s="66"/>
      <c r="F383" s="159"/>
      <c r="G383" s="73">
        <f t="shared" si="47"/>
        <v>0</v>
      </c>
      <c r="H383" s="440">
        <f t="shared" si="48"/>
        <v>0</v>
      </c>
      <c r="I383" s="86">
        <v>21051</v>
      </c>
      <c r="J383" s="425" t="s">
        <v>769</v>
      </c>
      <c r="K383" s="64">
        <v>144</v>
      </c>
      <c r="L383" s="65">
        <v>1.6</v>
      </c>
      <c r="M383" s="140"/>
      <c r="N383" s="251"/>
      <c r="O383" s="427">
        <f t="shared" si="49"/>
        <v>0</v>
      </c>
      <c r="P383" s="428">
        <f t="shared" si="50"/>
        <v>0</v>
      </c>
      <c r="T383" s="2"/>
      <c r="U383" s="2"/>
      <c r="V383" s="2"/>
      <c r="W383" s="2"/>
      <c r="X383" s="3"/>
      <c r="Y383" s="3"/>
      <c r="Z383" s="3"/>
      <c r="AA383" s="3"/>
      <c r="AB383" s="3"/>
      <c r="AC383" s="3"/>
      <c r="AD383" s="3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s="1" customFormat="1" ht="30.6" hidden="1" customHeight="1" x14ac:dyDescent="0.3">
      <c r="A384" s="200">
        <v>21014</v>
      </c>
      <c r="B384" s="441" t="s">
        <v>765</v>
      </c>
      <c r="C384" s="58">
        <v>288</v>
      </c>
      <c r="D384" s="76">
        <v>1.2</v>
      </c>
      <c r="E384" s="60"/>
      <c r="F384" s="193"/>
      <c r="G384" s="216">
        <f t="shared" si="47"/>
        <v>0</v>
      </c>
      <c r="H384" s="442">
        <f t="shared" si="48"/>
        <v>0</v>
      </c>
      <c r="I384" s="298">
        <v>21052</v>
      </c>
      <c r="J384" s="416" t="s">
        <v>770</v>
      </c>
      <c r="K384" s="58">
        <v>144</v>
      </c>
      <c r="L384" s="76">
        <v>1.6</v>
      </c>
      <c r="M384" s="142"/>
      <c r="N384" s="250"/>
      <c r="O384" s="429">
        <f t="shared" si="49"/>
        <v>0</v>
      </c>
      <c r="P384" s="430">
        <f t="shared" si="50"/>
        <v>0</v>
      </c>
      <c r="T384" s="2"/>
      <c r="U384" s="2"/>
      <c r="V384" s="2"/>
      <c r="W384" s="2"/>
      <c r="X384" s="3"/>
      <c r="Y384" s="3"/>
      <c r="Z384" s="3"/>
      <c r="AA384" s="3"/>
      <c r="AB384" s="3"/>
      <c r="AC384" s="3"/>
      <c r="AD384" s="3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s="1" customFormat="1" ht="30.6" hidden="1" customHeight="1" x14ac:dyDescent="0.3">
      <c r="A385" s="62">
        <v>21015</v>
      </c>
      <c r="B385" s="439" t="s">
        <v>766</v>
      </c>
      <c r="C385" s="64">
        <v>288</v>
      </c>
      <c r="D385" s="65">
        <v>1.2</v>
      </c>
      <c r="E385" s="66"/>
      <c r="F385" s="159"/>
      <c r="G385" s="73">
        <f t="shared" si="47"/>
        <v>0</v>
      </c>
      <c r="H385" s="440">
        <f t="shared" si="48"/>
        <v>0</v>
      </c>
      <c r="I385" s="86">
        <v>21053</v>
      </c>
      <c r="J385" s="425" t="s">
        <v>771</v>
      </c>
      <c r="K385" s="64">
        <v>144</v>
      </c>
      <c r="L385" s="65">
        <v>1.6</v>
      </c>
      <c r="M385" s="140"/>
      <c r="N385" s="251"/>
      <c r="O385" s="427">
        <f t="shared" si="49"/>
        <v>0</v>
      </c>
      <c r="P385" s="428">
        <f t="shared" si="50"/>
        <v>0</v>
      </c>
      <c r="T385" s="2"/>
      <c r="U385" s="2"/>
      <c r="V385" s="2"/>
      <c r="W385" s="2"/>
      <c r="X385" s="3"/>
      <c r="Y385" s="3"/>
      <c r="Z385" s="3"/>
      <c r="AA385" s="3"/>
      <c r="AB385" s="3"/>
      <c r="AC385" s="3"/>
      <c r="AD385" s="3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s="1" customFormat="1" ht="30" hidden="1" customHeight="1" x14ac:dyDescent="0.3">
      <c r="A386" s="200">
        <v>21016</v>
      </c>
      <c r="B386" s="441" t="s">
        <v>767</v>
      </c>
      <c r="C386" s="58">
        <v>288</v>
      </c>
      <c r="D386" s="76">
        <v>1.2</v>
      </c>
      <c r="E386" s="60"/>
      <c r="F386" s="193"/>
      <c r="G386" s="216">
        <f t="shared" si="47"/>
        <v>0</v>
      </c>
      <c r="H386" s="442">
        <f t="shared" si="48"/>
        <v>0</v>
      </c>
      <c r="I386" s="200">
        <v>21054</v>
      </c>
      <c r="J386" s="416" t="s">
        <v>772</v>
      </c>
      <c r="K386" s="58">
        <v>144</v>
      </c>
      <c r="L386" s="59">
        <v>1.6</v>
      </c>
      <c r="M386" s="142"/>
      <c r="N386" s="250"/>
      <c r="O386" s="429">
        <f t="shared" si="49"/>
        <v>0</v>
      </c>
      <c r="P386" s="430">
        <f t="shared" si="50"/>
        <v>0</v>
      </c>
      <c r="T386" s="2"/>
      <c r="U386" s="2"/>
      <c r="V386" s="2"/>
      <c r="W386" s="2"/>
      <c r="X386" s="3"/>
      <c r="Y386" s="3"/>
      <c r="Z386" s="3"/>
      <c r="AA386" s="3"/>
      <c r="AB386" s="3"/>
      <c r="AC386" s="3"/>
      <c r="AD386" s="3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s="1" customFormat="1" ht="30" hidden="1" customHeight="1" thickBot="1" x14ac:dyDescent="0.35">
      <c r="A387" s="339">
        <v>21017</v>
      </c>
      <c r="B387" s="443" t="s">
        <v>611</v>
      </c>
      <c r="C387" s="204">
        <v>288</v>
      </c>
      <c r="D387" s="268">
        <v>1.2</v>
      </c>
      <c r="E387" s="206"/>
      <c r="F387" s="207"/>
      <c r="G387" s="269">
        <f t="shared" si="47"/>
        <v>0</v>
      </c>
      <c r="H387" s="444">
        <f t="shared" si="48"/>
        <v>0</v>
      </c>
      <c r="I387" s="295">
        <v>21055</v>
      </c>
      <c r="J387" s="432" t="s">
        <v>612</v>
      </c>
      <c r="K387" s="204">
        <v>144</v>
      </c>
      <c r="L387" s="205">
        <v>1.6</v>
      </c>
      <c r="M387" s="312"/>
      <c r="N387" s="313"/>
      <c r="O387" s="435">
        <f t="shared" si="49"/>
        <v>0</v>
      </c>
      <c r="P387" s="436">
        <f t="shared" si="50"/>
        <v>0</v>
      </c>
      <c r="T387" s="2"/>
      <c r="U387" s="2"/>
      <c r="V387" s="2"/>
      <c r="W387" s="2"/>
      <c r="X387" s="3"/>
      <c r="Y387" s="3"/>
      <c r="Z387" s="3"/>
      <c r="AA387" s="3"/>
      <c r="AB387" s="3"/>
      <c r="AC387" s="3"/>
      <c r="AD387" s="3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s="1" customFormat="1" ht="19.5" hidden="1" thickBot="1" x14ac:dyDescent="0.35">
      <c r="A388" s="397"/>
      <c r="B388" s="398"/>
      <c r="C388" s="399"/>
      <c r="D388" s="400"/>
      <c r="E388" s="401"/>
      <c r="F388" s="402"/>
      <c r="G388" s="403"/>
      <c r="H388" s="404"/>
      <c r="I388" s="405"/>
      <c r="J388" s="398"/>
      <c r="K388" s="399"/>
      <c r="L388" s="400"/>
      <c r="M388" s="401"/>
      <c r="N388" s="402"/>
      <c r="O388" s="403"/>
      <c r="P388" s="414"/>
      <c r="T388" s="2"/>
      <c r="U388" s="2"/>
      <c r="V388" s="2"/>
      <c r="W388" s="2"/>
      <c r="X388" s="3"/>
      <c r="Y388" s="3"/>
      <c r="Z388" s="3"/>
      <c r="AA388" s="3"/>
      <c r="AB388" s="3"/>
      <c r="AC388" s="3"/>
      <c r="AD388" s="3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s="1" customFormat="1" ht="19.5" hidden="1" customHeight="1" thickBot="1" x14ac:dyDescent="0.35">
      <c r="A389" s="1070" t="s">
        <v>741</v>
      </c>
      <c r="B389" s="1071"/>
      <c r="C389" s="1071"/>
      <c r="D389" s="1071"/>
      <c r="E389" s="1071"/>
      <c r="F389" s="1071"/>
      <c r="G389" s="1071"/>
      <c r="H389" s="1071"/>
      <c r="I389" s="1071" t="s">
        <v>742</v>
      </c>
      <c r="J389" s="1071"/>
      <c r="K389" s="1071"/>
      <c r="L389" s="1071"/>
      <c r="M389" s="1071"/>
      <c r="N389" s="1071"/>
      <c r="O389" s="1071"/>
      <c r="P389" s="1072"/>
      <c r="T389" s="2"/>
      <c r="U389" s="2"/>
      <c r="V389" s="2"/>
      <c r="W389" s="2"/>
      <c r="X389" s="3"/>
      <c r="Y389" s="3"/>
      <c r="Z389" s="3"/>
      <c r="AA389" s="3"/>
      <c r="AB389" s="3"/>
      <c r="AC389" s="3"/>
      <c r="AD389" s="3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s="1" customFormat="1" ht="30.6" hidden="1" customHeight="1" x14ac:dyDescent="0.3">
      <c r="A390" s="218">
        <v>21036</v>
      </c>
      <c r="B390" s="420" t="s">
        <v>773</v>
      </c>
      <c r="C390" s="219">
        <v>288</v>
      </c>
      <c r="D390" s="302">
        <v>1.1000000000000001</v>
      </c>
      <c r="E390" s="303"/>
      <c r="F390" s="304"/>
      <c r="G390" s="221">
        <f t="shared" ref="G390:G395" si="51">($C390*$E390)+$F390</f>
        <v>0</v>
      </c>
      <c r="H390" s="438">
        <f t="shared" ref="H390:H395" si="52">($D390-($D390*$P$4))*$G390</f>
        <v>0</v>
      </c>
      <c r="I390" s="419">
        <v>21024</v>
      </c>
      <c r="J390" s="420" t="s">
        <v>773</v>
      </c>
      <c r="K390" s="219">
        <v>288</v>
      </c>
      <c r="L390" s="302">
        <v>1.2</v>
      </c>
      <c r="M390" s="349"/>
      <c r="N390" s="350"/>
      <c r="O390" s="422">
        <f t="shared" ref="O390:O395" si="53">($K390*$M390)+$N390</f>
        <v>0</v>
      </c>
      <c r="P390" s="423">
        <f t="shared" ref="P390:P395" si="54">($L390-($L390*$P$4))*$O390</f>
        <v>0</v>
      </c>
      <c r="T390" s="2"/>
      <c r="U390" s="2"/>
      <c r="V390" s="2"/>
      <c r="W390" s="2"/>
      <c r="X390" s="3"/>
      <c r="Y390" s="3"/>
      <c r="Z390" s="3"/>
      <c r="AA390" s="3"/>
      <c r="AB390" s="3"/>
      <c r="AC390" s="3"/>
      <c r="AD390" s="3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s="1" customFormat="1" ht="30.6" hidden="1" customHeight="1" x14ac:dyDescent="0.3">
      <c r="A391" s="62">
        <v>21037</v>
      </c>
      <c r="B391" s="425" t="s">
        <v>774</v>
      </c>
      <c r="C391" s="64">
        <v>288</v>
      </c>
      <c r="D391" s="65">
        <v>1.1000000000000001</v>
      </c>
      <c r="E391" s="66"/>
      <c r="F391" s="159"/>
      <c r="G391" s="73">
        <f t="shared" si="51"/>
        <v>0</v>
      </c>
      <c r="H391" s="440">
        <f t="shared" si="52"/>
        <v>0</v>
      </c>
      <c r="I391" s="86">
        <v>21025</v>
      </c>
      <c r="J391" s="425" t="s">
        <v>774</v>
      </c>
      <c r="K391" s="64">
        <v>288</v>
      </c>
      <c r="L391" s="65">
        <v>1.2</v>
      </c>
      <c r="M391" s="140"/>
      <c r="N391" s="251"/>
      <c r="O391" s="427">
        <f t="shared" si="53"/>
        <v>0</v>
      </c>
      <c r="P391" s="428">
        <f t="shared" si="54"/>
        <v>0</v>
      </c>
      <c r="T391" s="2"/>
      <c r="U391" s="2"/>
      <c r="V391" s="2"/>
      <c r="W391" s="2"/>
      <c r="X391" s="3"/>
      <c r="Y391" s="3"/>
      <c r="Z391" s="3"/>
      <c r="AA391" s="3"/>
      <c r="AB391" s="3"/>
      <c r="AC391" s="3"/>
      <c r="AD391" s="3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s="1" customFormat="1" ht="30.6" hidden="1" customHeight="1" x14ac:dyDescent="0.3">
      <c r="A392" s="200">
        <v>21038</v>
      </c>
      <c r="B392" s="416" t="s">
        <v>775</v>
      </c>
      <c r="C392" s="58">
        <v>288</v>
      </c>
      <c r="D392" s="76">
        <v>1.1000000000000001</v>
      </c>
      <c r="E392" s="60"/>
      <c r="F392" s="193"/>
      <c r="G392" s="216">
        <f t="shared" si="51"/>
        <v>0</v>
      </c>
      <c r="H392" s="442">
        <f t="shared" si="52"/>
        <v>0</v>
      </c>
      <c r="I392" s="298">
        <v>21026</v>
      </c>
      <c r="J392" s="416" t="s">
        <v>775</v>
      </c>
      <c r="K392" s="58">
        <v>288</v>
      </c>
      <c r="L392" s="76">
        <v>1.2</v>
      </c>
      <c r="M392" s="142"/>
      <c r="N392" s="250"/>
      <c r="O392" s="429">
        <f t="shared" si="53"/>
        <v>0</v>
      </c>
      <c r="P392" s="430">
        <f t="shared" si="54"/>
        <v>0</v>
      </c>
      <c r="T392" s="2"/>
      <c r="U392" s="2"/>
      <c r="V392" s="2"/>
      <c r="W392" s="2"/>
      <c r="X392" s="3"/>
      <c r="Y392" s="3"/>
      <c r="Z392" s="3"/>
      <c r="AA392" s="3"/>
      <c r="AB392" s="3"/>
      <c r="AC392" s="3"/>
      <c r="AD392" s="3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ht="30.6" hidden="1" customHeight="1" x14ac:dyDescent="0.3">
      <c r="A393" s="62">
        <v>21039</v>
      </c>
      <c r="B393" s="425" t="s">
        <v>776</v>
      </c>
      <c r="C393" s="64">
        <v>288</v>
      </c>
      <c r="D393" s="65">
        <v>1.1000000000000001</v>
      </c>
      <c r="E393" s="66"/>
      <c r="F393" s="159"/>
      <c r="G393" s="73">
        <f t="shared" si="51"/>
        <v>0</v>
      </c>
      <c r="H393" s="440">
        <f t="shared" si="52"/>
        <v>0</v>
      </c>
      <c r="I393" s="86">
        <v>21027</v>
      </c>
      <c r="J393" s="425" t="s">
        <v>776</v>
      </c>
      <c r="K393" s="64">
        <v>288</v>
      </c>
      <c r="L393" s="65">
        <v>1.2</v>
      </c>
      <c r="M393" s="140"/>
      <c r="N393" s="251"/>
      <c r="O393" s="427">
        <f t="shared" si="53"/>
        <v>0</v>
      </c>
      <c r="P393" s="428">
        <f t="shared" si="54"/>
        <v>0</v>
      </c>
    </row>
    <row r="394" spans="1:45" ht="30" hidden="1" customHeight="1" x14ac:dyDescent="0.3">
      <c r="A394" s="200">
        <v>21040</v>
      </c>
      <c r="B394" s="416" t="s">
        <v>777</v>
      </c>
      <c r="C394" s="58">
        <v>288</v>
      </c>
      <c r="D394" s="76">
        <v>1.1000000000000001</v>
      </c>
      <c r="E394" s="60"/>
      <c r="F394" s="193"/>
      <c r="G394" s="216">
        <f t="shared" si="51"/>
        <v>0</v>
      </c>
      <c r="H394" s="442">
        <f t="shared" si="52"/>
        <v>0</v>
      </c>
      <c r="I394" s="200">
        <v>21028</v>
      </c>
      <c r="J394" s="416" t="s">
        <v>780</v>
      </c>
      <c r="K394" s="58">
        <v>288</v>
      </c>
      <c r="L394" s="59">
        <v>1.2</v>
      </c>
      <c r="M394" s="142"/>
      <c r="N394" s="250"/>
      <c r="O394" s="429">
        <f t="shared" si="53"/>
        <v>0</v>
      </c>
      <c r="P394" s="430">
        <f t="shared" si="54"/>
        <v>0</v>
      </c>
    </row>
    <row r="395" spans="1:45" ht="30" hidden="1" customHeight="1" thickBot="1" x14ac:dyDescent="0.35">
      <c r="A395" s="339">
        <v>21041</v>
      </c>
      <c r="B395" s="432" t="s">
        <v>613</v>
      </c>
      <c r="C395" s="204">
        <v>288</v>
      </c>
      <c r="D395" s="268">
        <v>1.1000000000000001</v>
      </c>
      <c r="E395" s="206"/>
      <c r="F395" s="207"/>
      <c r="G395" s="269">
        <f t="shared" si="51"/>
        <v>0</v>
      </c>
      <c r="H395" s="444">
        <f t="shared" si="52"/>
        <v>0</v>
      </c>
      <c r="I395" s="295">
        <v>21029</v>
      </c>
      <c r="J395" s="432" t="s">
        <v>613</v>
      </c>
      <c r="K395" s="204">
        <v>288</v>
      </c>
      <c r="L395" s="205">
        <v>1.2</v>
      </c>
      <c r="M395" s="312"/>
      <c r="N395" s="313"/>
      <c r="O395" s="435">
        <f t="shared" si="53"/>
        <v>0</v>
      </c>
      <c r="P395" s="436">
        <f t="shared" si="54"/>
        <v>0</v>
      </c>
    </row>
    <row r="396" spans="1:45" ht="19.5" hidden="1" thickBot="1" x14ac:dyDescent="0.35">
      <c r="A396" s="397"/>
      <c r="B396" s="398"/>
      <c r="C396" s="399"/>
      <c r="D396" s="400"/>
      <c r="E396" s="401"/>
      <c r="F396" s="402"/>
      <c r="G396" s="403"/>
      <c r="H396" s="404"/>
      <c r="I396" s="405"/>
      <c r="J396" s="398"/>
      <c r="K396" s="399"/>
      <c r="L396" s="400"/>
      <c r="M396" s="401"/>
      <c r="N396" s="402"/>
      <c r="O396" s="403"/>
      <c r="P396" s="414"/>
    </row>
    <row r="397" spans="1:45" ht="19.5" hidden="1" customHeight="1" thickBot="1" x14ac:dyDescent="0.35">
      <c r="A397" s="1070" t="s">
        <v>743</v>
      </c>
      <c r="B397" s="1071"/>
      <c r="C397" s="1071"/>
      <c r="D397" s="1071"/>
      <c r="E397" s="1071"/>
      <c r="F397" s="1071"/>
      <c r="G397" s="1071"/>
      <c r="H397" s="1071"/>
      <c r="I397" s="1071"/>
      <c r="J397" s="1071"/>
      <c r="K397" s="1071"/>
      <c r="L397" s="1071"/>
      <c r="M397" s="1071"/>
      <c r="N397" s="1071"/>
      <c r="O397" s="1071"/>
      <c r="P397" s="1072"/>
    </row>
    <row r="398" spans="1:45" ht="30.6" hidden="1" customHeight="1" x14ac:dyDescent="0.3">
      <c r="A398" s="218">
        <v>21072</v>
      </c>
      <c r="B398" s="420" t="s">
        <v>763</v>
      </c>
      <c r="C398" s="219">
        <v>20</v>
      </c>
      <c r="D398" s="302">
        <v>22</v>
      </c>
      <c r="E398" s="349"/>
      <c r="F398" s="350"/>
      <c r="G398" s="221">
        <f>($C398*$E398)+$F398</f>
        <v>0</v>
      </c>
      <c r="H398" s="438">
        <f>($D398-($D398*$P$4))*$G398</f>
        <v>0</v>
      </c>
      <c r="I398" s="445">
        <v>21076</v>
      </c>
      <c r="J398" s="420" t="s">
        <v>767</v>
      </c>
      <c r="K398" s="446">
        <v>20</v>
      </c>
      <c r="L398" s="447">
        <v>22</v>
      </c>
      <c r="M398" s="349"/>
      <c r="N398" s="350"/>
      <c r="O398" s="422">
        <f>($K398*$M398)+$N398</f>
        <v>0</v>
      </c>
      <c r="P398" s="423">
        <f>($L398-($L398*$P$4))*$O398</f>
        <v>0</v>
      </c>
    </row>
    <row r="399" spans="1:45" ht="30.6" hidden="1" customHeight="1" x14ac:dyDescent="0.3">
      <c r="A399" s="448">
        <v>21073</v>
      </c>
      <c r="B399" s="425" t="s">
        <v>764</v>
      </c>
      <c r="C399" s="271">
        <v>20</v>
      </c>
      <c r="D399" s="449">
        <v>22</v>
      </c>
      <c r="E399" s="140"/>
      <c r="F399" s="251"/>
      <c r="G399" s="73">
        <f>($C399*$E399)+$F399</f>
        <v>0</v>
      </c>
      <c r="H399" s="440">
        <f>($D399-($D399*$P$4))*$G399</f>
        <v>0</v>
      </c>
      <c r="I399" s="322">
        <v>21077</v>
      </c>
      <c r="J399" s="425" t="s">
        <v>611</v>
      </c>
      <c r="K399" s="64">
        <v>20</v>
      </c>
      <c r="L399" s="72">
        <v>22</v>
      </c>
      <c r="M399" s="140"/>
      <c r="N399" s="251"/>
      <c r="O399" s="427">
        <f>($K399*$M399)+$N399</f>
        <v>0</v>
      </c>
      <c r="P399" s="428">
        <f>($L399-($L399*$P$4))*$O399</f>
        <v>0</v>
      </c>
    </row>
    <row r="400" spans="1:45" ht="30" hidden="1" customHeight="1" thickBot="1" x14ac:dyDescent="0.35">
      <c r="A400" s="101">
        <v>21074</v>
      </c>
      <c r="B400" s="416" t="s">
        <v>778</v>
      </c>
      <c r="C400" s="103">
        <v>20</v>
      </c>
      <c r="D400" s="76">
        <v>22</v>
      </c>
      <c r="E400" s="142"/>
      <c r="F400" s="250"/>
      <c r="G400" s="216">
        <f>($C400*$E400)+$F400</f>
        <v>0</v>
      </c>
      <c r="H400" s="442">
        <f>($D400-($D400*$P$4))*$G400</f>
        <v>0</v>
      </c>
      <c r="I400" s="450">
        <v>21078</v>
      </c>
      <c r="J400" s="331" t="s">
        <v>779</v>
      </c>
      <c r="K400" s="379">
        <v>20</v>
      </c>
      <c r="L400" s="451">
        <v>22</v>
      </c>
      <c r="M400" s="327"/>
      <c r="N400" s="328"/>
      <c r="O400" s="452">
        <f>($K400*$M400)+$N400</f>
        <v>0</v>
      </c>
      <c r="P400" s="453">
        <f>($L400-($L400*$P$4))*$O400</f>
        <v>0</v>
      </c>
    </row>
    <row r="401" spans="1:45" ht="30" hidden="1" customHeight="1" thickBot="1" x14ac:dyDescent="0.35">
      <c r="A401" s="454">
        <v>21075</v>
      </c>
      <c r="B401" s="432" t="s">
        <v>766</v>
      </c>
      <c r="C401" s="212">
        <v>20</v>
      </c>
      <c r="D401" s="268">
        <v>22</v>
      </c>
      <c r="E401" s="312"/>
      <c r="F401" s="313"/>
      <c r="G401" s="269">
        <f>($C401*$E401)+$F401</f>
        <v>0</v>
      </c>
      <c r="H401" s="444">
        <f>($D401-($D401*$P$4))*$G401</f>
        <v>0</v>
      </c>
      <c r="I401" s="280">
        <f>($K401*$M401)+$N401</f>
        <v>0</v>
      </c>
      <c r="J401" s="280"/>
      <c r="K401" s="280"/>
      <c r="L401" s="280"/>
      <c r="M401" s="280"/>
      <c r="N401" s="280"/>
      <c r="O401" s="280"/>
      <c r="P401" s="280"/>
    </row>
    <row r="402" spans="1:45" ht="19.5" hidden="1" thickBot="1" x14ac:dyDescent="0.35">
      <c r="A402" s="397"/>
      <c r="B402" s="398"/>
      <c r="C402" s="399"/>
      <c r="D402" s="400"/>
      <c r="E402" s="401"/>
      <c r="F402" s="402"/>
      <c r="G402" s="403"/>
      <c r="H402" s="404"/>
      <c r="I402" s="405"/>
      <c r="J402" s="398"/>
      <c r="K402" s="399"/>
      <c r="L402" s="400"/>
      <c r="M402" s="401"/>
      <c r="N402" s="402"/>
      <c r="O402" s="403"/>
      <c r="P402" s="414"/>
    </row>
    <row r="403" spans="1:45" ht="20.25" hidden="1" customHeight="1" thickBot="1" x14ac:dyDescent="0.35">
      <c r="A403" s="1070" t="s">
        <v>744</v>
      </c>
      <c r="B403" s="1071"/>
      <c r="C403" s="1071"/>
      <c r="D403" s="1071"/>
      <c r="E403" s="1071"/>
      <c r="F403" s="1071"/>
      <c r="G403" s="1071"/>
      <c r="H403" s="1071"/>
      <c r="I403" s="1071"/>
      <c r="J403" s="1071"/>
      <c r="K403" s="1071"/>
      <c r="L403" s="1071"/>
      <c r="M403" s="1071"/>
      <c r="N403" s="1071"/>
      <c r="O403" s="1071"/>
      <c r="P403" s="1072"/>
    </row>
    <row r="404" spans="1:45" ht="30.6" hidden="1" customHeight="1" x14ac:dyDescent="0.3">
      <c r="A404" s="218">
        <v>21086</v>
      </c>
      <c r="B404" s="305" t="s">
        <v>768</v>
      </c>
      <c r="C404" s="219">
        <v>12</v>
      </c>
      <c r="D404" s="302">
        <v>46</v>
      </c>
      <c r="E404" s="349"/>
      <c r="F404" s="350"/>
      <c r="G404" s="221">
        <f>($C404*$E404)+$F404</f>
        <v>0</v>
      </c>
      <c r="H404" s="438">
        <f>($D404-($D404*$P$4))*$G404</f>
        <v>0</v>
      </c>
      <c r="I404" s="455">
        <v>21091</v>
      </c>
      <c r="J404" s="340" t="s">
        <v>614</v>
      </c>
      <c r="K404" s="341">
        <v>12</v>
      </c>
      <c r="L404" s="220">
        <v>46</v>
      </c>
      <c r="M404" s="349"/>
      <c r="N404" s="350"/>
      <c r="O404" s="422">
        <f>($K404*$M404)+$N404</f>
        <v>0</v>
      </c>
      <c r="P404" s="423">
        <f>($L404-($L404*$P$4))*$O404</f>
        <v>0</v>
      </c>
    </row>
    <row r="405" spans="1:45" ht="30.6" hidden="1" customHeight="1" x14ac:dyDescent="0.3">
      <c r="A405" s="62">
        <v>21087</v>
      </c>
      <c r="B405" s="114" t="s">
        <v>769</v>
      </c>
      <c r="C405" s="64">
        <v>12</v>
      </c>
      <c r="D405" s="65">
        <v>46</v>
      </c>
      <c r="E405" s="140"/>
      <c r="F405" s="251"/>
      <c r="G405" s="73">
        <f>($C405*$E405)+$F405</f>
        <v>0</v>
      </c>
      <c r="H405" s="440">
        <f>($D405-($D405*$P$4))*$G405</f>
        <v>0</v>
      </c>
      <c r="I405" s="69">
        <v>21090</v>
      </c>
      <c r="J405" s="113" t="s">
        <v>772</v>
      </c>
      <c r="K405" s="71">
        <v>12</v>
      </c>
      <c r="L405" s="72">
        <v>46</v>
      </c>
      <c r="M405" s="140"/>
      <c r="N405" s="251"/>
      <c r="O405" s="427">
        <f>($K405*$M405)+$N405</f>
        <v>0</v>
      </c>
      <c r="P405" s="428">
        <f>($L405-($L405*$P$4))*$O405</f>
        <v>0</v>
      </c>
    </row>
    <row r="406" spans="1:45" ht="30.6" hidden="1" customHeight="1" x14ac:dyDescent="0.3">
      <c r="A406" s="101">
        <v>21088</v>
      </c>
      <c r="B406" s="119" t="s">
        <v>770</v>
      </c>
      <c r="C406" s="103">
        <v>12</v>
      </c>
      <c r="D406" s="76">
        <v>46</v>
      </c>
      <c r="E406" s="120"/>
      <c r="F406" s="300"/>
      <c r="G406" s="216">
        <f>($C406*$E406)+$F406</f>
        <v>0</v>
      </c>
      <c r="H406" s="442">
        <f>($D406-($D406*$P$4))*$G406</f>
        <v>0</v>
      </c>
      <c r="I406" s="298">
        <v>21092</v>
      </c>
      <c r="J406" s="201" t="s">
        <v>781</v>
      </c>
      <c r="K406" s="58">
        <v>12</v>
      </c>
      <c r="L406" s="59">
        <v>46</v>
      </c>
      <c r="M406" s="120"/>
      <c r="N406" s="300"/>
      <c r="O406" s="429">
        <f>($K406*$M406)+$N406</f>
        <v>0</v>
      </c>
      <c r="P406" s="430">
        <f>($L406-($L406*$P$4))*$O406</f>
        <v>0</v>
      </c>
    </row>
    <row r="407" spans="1:45" s="43" customFormat="1" ht="30" hidden="1" customHeight="1" thickBot="1" x14ac:dyDescent="0.3">
      <c r="A407" s="295">
        <v>21089</v>
      </c>
      <c r="B407" s="203" t="s">
        <v>771</v>
      </c>
      <c r="C407" s="204">
        <v>12</v>
      </c>
      <c r="D407" s="268">
        <v>46</v>
      </c>
      <c r="E407" s="312"/>
      <c r="F407" s="313"/>
      <c r="G407" s="269">
        <f>($C407*$E407)+$F407</f>
        <v>0</v>
      </c>
      <c r="H407" s="444">
        <f>($D407-($D407*$P$4))*$G407</f>
        <v>0</v>
      </c>
      <c r="I407" s="295">
        <v>21056</v>
      </c>
      <c r="J407" s="203" t="s">
        <v>782</v>
      </c>
      <c r="K407" s="204">
        <v>12</v>
      </c>
      <c r="L407" s="205">
        <v>49</v>
      </c>
      <c r="M407" s="456"/>
      <c r="N407" s="457"/>
      <c r="O407" s="435">
        <f>($K407*$M407)+$N407</f>
        <v>0</v>
      </c>
      <c r="P407" s="436">
        <f>($L407-($L407*$P$4))*$O407</f>
        <v>0</v>
      </c>
      <c r="Q407" s="1"/>
      <c r="R407" s="1"/>
      <c r="S407" s="49"/>
      <c r="T407" s="28"/>
      <c r="U407" s="28"/>
      <c r="V407" s="29"/>
      <c r="W407" s="28"/>
      <c r="X407" s="3"/>
      <c r="Y407" s="3"/>
      <c r="Z407" s="3"/>
      <c r="AA407" s="3"/>
      <c r="AB407" s="3"/>
      <c r="AC407" s="3"/>
      <c r="AD407" s="3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3"/>
      <c r="AS407" s="3"/>
    </row>
    <row r="408" spans="1:45" ht="34.5" hidden="1" thickBot="1" x14ac:dyDescent="0.35">
      <c r="A408" s="1057" t="s">
        <v>745</v>
      </c>
      <c r="B408" s="1058"/>
      <c r="C408" s="1058"/>
      <c r="D408" s="1058"/>
      <c r="E408" s="1058"/>
      <c r="F408" s="1058"/>
      <c r="G408" s="1058"/>
      <c r="H408" s="1058"/>
      <c r="I408" s="1058"/>
      <c r="J408" s="1058"/>
      <c r="K408" s="1058"/>
      <c r="L408" s="1058"/>
      <c r="M408" s="1058"/>
      <c r="N408" s="1058"/>
      <c r="O408" s="1058"/>
      <c r="P408" s="1058"/>
    </row>
    <row r="409" spans="1:45" s="4" customFormat="1" ht="29.25" hidden="1" thickBot="1" x14ac:dyDescent="0.35">
      <c r="A409" s="44" t="s">
        <v>677</v>
      </c>
      <c r="B409" s="45" t="s">
        <v>35</v>
      </c>
      <c r="C409" s="46" t="s">
        <v>36</v>
      </c>
      <c r="D409" s="46" t="s">
        <v>757</v>
      </c>
      <c r="E409" s="46" t="s">
        <v>37</v>
      </c>
      <c r="F409" s="46" t="s">
        <v>38</v>
      </c>
      <c r="G409" s="46" t="s">
        <v>678</v>
      </c>
      <c r="H409" s="47" t="s">
        <v>679</v>
      </c>
      <c r="I409" s="44" t="s">
        <v>677</v>
      </c>
      <c r="J409" s="45" t="s">
        <v>35</v>
      </c>
      <c r="K409" s="46" t="s">
        <v>36</v>
      </c>
      <c r="L409" s="46" t="s">
        <v>757</v>
      </c>
      <c r="M409" s="46" t="s">
        <v>37</v>
      </c>
      <c r="N409" s="46" t="s">
        <v>38</v>
      </c>
      <c r="O409" s="46" t="s">
        <v>678</v>
      </c>
      <c r="P409" s="48" t="s">
        <v>758</v>
      </c>
      <c r="Q409" s="1"/>
      <c r="R409" s="1"/>
      <c r="S409" s="1"/>
      <c r="T409" s="2"/>
      <c r="U409" s="2"/>
      <c r="V409" s="2"/>
      <c r="W409" s="2"/>
      <c r="X409" s="3"/>
      <c r="Y409" s="3"/>
      <c r="Z409" s="3"/>
      <c r="AA409" s="3"/>
      <c r="AB409" s="3"/>
      <c r="AC409" s="3"/>
      <c r="AD409" s="3"/>
    </row>
    <row r="410" spans="1:45" s="4" customFormat="1" ht="19.5" hidden="1" customHeight="1" x14ac:dyDescent="0.3">
      <c r="A410" s="1059" t="s">
        <v>746</v>
      </c>
      <c r="B410" s="1060"/>
      <c r="C410" s="1060"/>
      <c r="D410" s="1060"/>
      <c r="E410" s="1060"/>
      <c r="F410" s="1060"/>
      <c r="G410" s="1060"/>
      <c r="H410" s="1060"/>
      <c r="I410" s="1060"/>
      <c r="J410" s="1060"/>
      <c r="K410" s="1060"/>
      <c r="L410" s="1060"/>
      <c r="M410" s="1060"/>
      <c r="N410" s="1060"/>
      <c r="O410" s="1060"/>
      <c r="P410" s="1061"/>
      <c r="Q410" s="1"/>
      <c r="R410" s="1"/>
      <c r="S410" s="1"/>
      <c r="T410" s="2"/>
      <c r="U410" s="2"/>
      <c r="V410" s="2"/>
      <c r="W410" s="2"/>
      <c r="X410" s="3"/>
      <c r="Y410" s="3"/>
      <c r="Z410" s="3"/>
      <c r="AA410" s="3"/>
      <c r="AB410" s="3"/>
      <c r="AC410" s="3"/>
      <c r="AD410" s="3"/>
    </row>
    <row r="411" spans="1:45" s="4" customFormat="1" ht="30.6" hidden="1" customHeight="1" x14ac:dyDescent="0.3">
      <c r="A411" s="50" t="s">
        <v>615</v>
      </c>
      <c r="B411" s="112" t="s">
        <v>783</v>
      </c>
      <c r="C411" s="51">
        <v>100</v>
      </c>
      <c r="D411" s="52">
        <v>11.99</v>
      </c>
      <c r="E411" s="53"/>
      <c r="F411" s="53"/>
      <c r="G411" s="54">
        <f>($C411*$E411)+$F411</f>
        <v>0</v>
      </c>
      <c r="H411" s="55">
        <f>($D411-($D411*$P$4))*$G411</f>
        <v>0</v>
      </c>
      <c r="I411" s="56" t="s">
        <v>616</v>
      </c>
      <c r="J411" s="57" t="s">
        <v>787</v>
      </c>
      <c r="K411" s="58">
        <v>100</v>
      </c>
      <c r="L411" s="59">
        <v>11.99</v>
      </c>
      <c r="M411" s="60"/>
      <c r="N411" s="60"/>
      <c r="O411" s="216">
        <f>($K411*$M411)+$N411</f>
        <v>0</v>
      </c>
      <c r="P411" s="228">
        <f>($L411-($L411*$P$4))*$O411</f>
        <v>0</v>
      </c>
      <c r="Q411" s="1"/>
      <c r="R411" s="1"/>
      <c r="S411" s="1"/>
      <c r="T411" s="2"/>
      <c r="U411" s="2"/>
      <c r="V411" s="2"/>
      <c r="W411" s="2"/>
      <c r="X411" s="3"/>
      <c r="Y411" s="3"/>
      <c r="Z411" s="3"/>
      <c r="AA411" s="3"/>
      <c r="AB411" s="3"/>
      <c r="AC411" s="3"/>
      <c r="AD411" s="3"/>
    </row>
    <row r="412" spans="1:45" s="4" customFormat="1" ht="30.6" hidden="1" customHeight="1" x14ac:dyDescent="0.3">
      <c r="A412" s="62" t="s">
        <v>617</v>
      </c>
      <c r="B412" s="114" t="s">
        <v>784</v>
      </c>
      <c r="C412" s="64">
        <v>100</v>
      </c>
      <c r="D412" s="65">
        <v>11.99</v>
      </c>
      <c r="E412" s="66"/>
      <c r="F412" s="66"/>
      <c r="G412" s="67">
        <f>($C412*$E412)+$F412</f>
        <v>0</v>
      </c>
      <c r="H412" s="68">
        <f>($D412-($D412*$P$4))*$G412</f>
        <v>0</v>
      </c>
      <c r="I412" s="69" t="s">
        <v>618</v>
      </c>
      <c r="J412" s="113" t="s">
        <v>619</v>
      </c>
      <c r="K412" s="71">
        <v>100</v>
      </c>
      <c r="L412" s="72">
        <v>11.99</v>
      </c>
      <c r="M412" s="66"/>
      <c r="N412" s="66"/>
      <c r="O412" s="73">
        <f>($K412*$M412)+$N412</f>
        <v>0</v>
      </c>
      <c r="P412" s="74">
        <f>($L412-($L412*$P$4))*$O412</f>
        <v>0</v>
      </c>
      <c r="Q412" s="1"/>
      <c r="R412" s="1"/>
      <c r="S412" s="1"/>
      <c r="T412" s="2"/>
      <c r="U412" s="2"/>
      <c r="V412" s="2"/>
      <c r="W412" s="2"/>
      <c r="X412" s="3"/>
      <c r="Y412" s="3"/>
      <c r="Z412" s="3"/>
      <c r="AA412" s="3"/>
      <c r="AB412" s="3"/>
      <c r="AC412" s="3"/>
      <c r="AD412" s="3"/>
    </row>
    <row r="413" spans="1:45" s="4" customFormat="1" ht="29.25" hidden="1" customHeight="1" thickBot="1" x14ac:dyDescent="0.35">
      <c r="A413" s="75" t="s">
        <v>620</v>
      </c>
      <c r="B413" s="201" t="s">
        <v>785</v>
      </c>
      <c r="C413" s="58">
        <v>100</v>
      </c>
      <c r="D413" s="76">
        <v>11.99</v>
      </c>
      <c r="E413" s="60"/>
      <c r="F413" s="60"/>
      <c r="G413" s="54">
        <f>($C413*$E413)+$F413</f>
        <v>0</v>
      </c>
      <c r="H413" s="55">
        <f>($D413-($D413*$P$4))*$G413</f>
        <v>0</v>
      </c>
      <c r="I413" s="458" t="s">
        <v>621</v>
      </c>
      <c r="J413" s="459" t="s">
        <v>788</v>
      </c>
      <c r="K413" s="310">
        <v>100</v>
      </c>
      <c r="L413" s="460">
        <v>11.99</v>
      </c>
      <c r="M413" s="116"/>
      <c r="N413" s="116"/>
      <c r="O413" s="311">
        <f>($K413*$M413)+$N413</f>
        <v>0</v>
      </c>
      <c r="P413" s="461">
        <f>($L413-($L413*$P$4))*$O413</f>
        <v>0</v>
      </c>
      <c r="Q413" s="1"/>
      <c r="R413" s="1"/>
      <c r="S413" s="1"/>
      <c r="T413" s="2"/>
      <c r="U413" s="2"/>
      <c r="V413" s="2"/>
      <c r="W413" s="2"/>
      <c r="X413" s="3"/>
      <c r="Y413" s="3"/>
      <c r="Z413" s="3"/>
      <c r="AA413" s="3"/>
      <c r="AB413" s="3"/>
      <c r="AC413" s="3"/>
      <c r="AD413" s="3"/>
    </row>
    <row r="414" spans="1:45" s="4" customFormat="1" ht="30" hidden="1" customHeight="1" thickBot="1" x14ac:dyDescent="0.35">
      <c r="A414" s="210" t="s">
        <v>622</v>
      </c>
      <c r="B414" s="462" t="s">
        <v>786</v>
      </c>
      <c r="C414" s="212">
        <v>100</v>
      </c>
      <c r="D414" s="268">
        <v>11.99</v>
      </c>
      <c r="E414" s="206"/>
      <c r="F414" s="206"/>
      <c r="G414" s="208">
        <f>($C414*$E414)+$F414</f>
        <v>0</v>
      </c>
      <c r="H414" s="209">
        <f>($D414-($D414*$P$4))*$G414</f>
        <v>0</v>
      </c>
      <c r="I414" s="279">
        <f>($K414*$M414)+$N414</f>
        <v>0</v>
      </c>
      <c r="J414" s="280"/>
      <c r="K414" s="280"/>
      <c r="L414" s="280"/>
      <c r="M414" s="280"/>
      <c r="N414" s="280"/>
      <c r="O414" s="280"/>
      <c r="P414" s="280"/>
      <c r="Q414" s="1"/>
      <c r="R414" s="1"/>
      <c r="S414" s="1"/>
      <c r="T414" s="2"/>
      <c r="U414" s="2"/>
      <c r="V414" s="2"/>
      <c r="W414" s="2"/>
      <c r="X414" s="3"/>
      <c r="Y414" s="3"/>
      <c r="Z414" s="3"/>
      <c r="AA414" s="3"/>
      <c r="AB414" s="3"/>
      <c r="AC414" s="3"/>
      <c r="AD414" s="3"/>
    </row>
    <row r="415" spans="1:45" s="4" customFormat="1" ht="19.5" hidden="1" thickBot="1" x14ac:dyDescent="0.35">
      <c r="A415" s="397"/>
      <c r="B415" s="398"/>
      <c r="C415" s="399"/>
      <c r="D415" s="400"/>
      <c r="E415" s="401"/>
      <c r="F415" s="402"/>
      <c r="G415" s="403"/>
      <c r="H415" s="404"/>
      <c r="I415" s="405"/>
      <c r="J415" s="398"/>
      <c r="K415" s="399"/>
      <c r="L415" s="400"/>
      <c r="M415" s="401"/>
      <c r="N415" s="402"/>
      <c r="O415" s="403"/>
      <c r="P415" s="404"/>
      <c r="Q415" s="1"/>
      <c r="R415" s="1"/>
      <c r="S415" s="1"/>
      <c r="T415" s="2"/>
      <c r="U415" s="2"/>
      <c r="V415" s="2"/>
      <c r="W415" s="2"/>
      <c r="X415" s="3"/>
      <c r="Y415" s="3"/>
      <c r="Z415" s="3"/>
      <c r="AA415" s="3"/>
      <c r="AB415" s="3"/>
      <c r="AC415" s="3"/>
      <c r="AD415" s="3"/>
    </row>
    <row r="416" spans="1:45" s="4" customFormat="1" ht="19.5" hidden="1" customHeight="1" thickBot="1" x14ac:dyDescent="0.35">
      <c r="A416" s="1062" t="s">
        <v>747</v>
      </c>
      <c r="B416" s="1063"/>
      <c r="C416" s="1063"/>
      <c r="D416" s="1063"/>
      <c r="E416" s="1063"/>
      <c r="F416" s="1063"/>
      <c r="G416" s="1063"/>
      <c r="H416" s="1063"/>
      <c r="I416" s="1063"/>
      <c r="J416" s="1063"/>
      <c r="K416" s="1063"/>
      <c r="L416" s="1063"/>
      <c r="M416" s="1063"/>
      <c r="N416" s="1063"/>
      <c r="O416" s="1063"/>
      <c r="P416" s="1064"/>
      <c r="Q416" s="1"/>
      <c r="R416" s="1"/>
      <c r="S416" s="1"/>
      <c r="T416" s="2"/>
      <c r="U416" s="2"/>
      <c r="V416" s="2"/>
      <c r="W416" s="2"/>
      <c r="X416" s="3"/>
      <c r="Y416" s="3"/>
      <c r="Z416" s="3"/>
      <c r="AA416" s="3"/>
      <c r="AB416" s="3"/>
      <c r="AC416" s="3"/>
      <c r="AD416" s="3"/>
    </row>
    <row r="417" spans="1:45" s="4" customFormat="1" ht="30.6" hidden="1" customHeight="1" x14ac:dyDescent="0.3">
      <c r="A417" s="455" t="s">
        <v>623</v>
      </c>
      <c r="B417" s="463" t="s">
        <v>783</v>
      </c>
      <c r="C417" s="219">
        <v>100</v>
      </c>
      <c r="D417" s="302">
        <v>12.49</v>
      </c>
      <c r="E417" s="303"/>
      <c r="F417" s="303"/>
      <c r="G417" s="221">
        <f>($C417*$E417)+$F417</f>
        <v>0</v>
      </c>
      <c r="H417" s="306">
        <f>($D417-($D417*$P$4))*$G417</f>
        <v>0</v>
      </c>
      <c r="I417" s="455" t="s">
        <v>624</v>
      </c>
      <c r="J417" s="340" t="s">
        <v>787</v>
      </c>
      <c r="K417" s="219">
        <v>100</v>
      </c>
      <c r="L417" s="220">
        <v>12.49</v>
      </c>
      <c r="M417" s="303"/>
      <c r="N417" s="303"/>
      <c r="O417" s="221">
        <f>($K417*$M417)+$N417</f>
        <v>0</v>
      </c>
      <c r="P417" s="222">
        <f>($L417-($L417*$P$4))*$O417</f>
        <v>0</v>
      </c>
      <c r="Q417" s="1"/>
      <c r="R417" s="1"/>
      <c r="S417" s="1"/>
      <c r="T417" s="2"/>
      <c r="U417" s="2"/>
      <c r="V417" s="2"/>
      <c r="W417" s="2"/>
      <c r="X417" s="3"/>
      <c r="Y417" s="3"/>
      <c r="Z417" s="3"/>
      <c r="AA417" s="3"/>
      <c r="AB417" s="3"/>
      <c r="AC417" s="3"/>
      <c r="AD417" s="3"/>
    </row>
    <row r="418" spans="1:45" s="4" customFormat="1" ht="30.6" hidden="1" customHeight="1" x14ac:dyDescent="0.3">
      <c r="A418" s="62" t="s">
        <v>625</v>
      </c>
      <c r="B418" s="114" t="s">
        <v>784</v>
      </c>
      <c r="C418" s="64">
        <v>100</v>
      </c>
      <c r="D418" s="65">
        <v>12.49</v>
      </c>
      <c r="E418" s="66"/>
      <c r="F418" s="66"/>
      <c r="G418" s="73">
        <f>($C418*$E418)+$F418</f>
        <v>0</v>
      </c>
      <c r="H418" s="162">
        <f>($D418-($D418*$P$4))*$G418</f>
        <v>0</v>
      </c>
      <c r="I418" s="464" t="s">
        <v>626</v>
      </c>
      <c r="J418" s="187" t="s">
        <v>619</v>
      </c>
      <c r="K418" s="71">
        <v>100</v>
      </c>
      <c r="L418" s="188">
        <v>12.49</v>
      </c>
      <c r="M418" s="186"/>
      <c r="N418" s="186"/>
      <c r="O418" s="67">
        <f>($K418*$M418)+$N418</f>
        <v>0</v>
      </c>
      <c r="P418" s="115">
        <f>($L418-($L418*$P$4))*$O418</f>
        <v>0</v>
      </c>
      <c r="Q418" s="1"/>
      <c r="R418" s="1"/>
      <c r="S418" s="1"/>
      <c r="T418" s="2"/>
      <c r="U418" s="2"/>
      <c r="V418" s="2"/>
      <c r="W418" s="2"/>
      <c r="X418" s="3"/>
      <c r="Y418" s="3"/>
      <c r="Z418" s="3"/>
      <c r="AA418" s="3"/>
      <c r="AB418" s="3"/>
      <c r="AC418" s="3"/>
      <c r="AD418" s="3"/>
    </row>
    <row r="419" spans="1:45" s="4" customFormat="1" ht="30" hidden="1" customHeight="1" thickBot="1" x14ac:dyDescent="0.35">
      <c r="A419" s="109" t="s">
        <v>627</v>
      </c>
      <c r="B419" s="110" t="s">
        <v>785</v>
      </c>
      <c r="C419" s="58">
        <v>100</v>
      </c>
      <c r="D419" s="52">
        <v>12.49</v>
      </c>
      <c r="E419" s="53"/>
      <c r="F419" s="53"/>
      <c r="G419" s="54">
        <f>($C419*$E419)+$F419</f>
        <v>0</v>
      </c>
      <c r="H419" s="61">
        <f>($D419-($D419*$P$4))*$G419</f>
        <v>0</v>
      </c>
      <c r="I419" s="465" t="s">
        <v>628</v>
      </c>
      <c r="J419" s="314" t="s">
        <v>788</v>
      </c>
      <c r="K419" s="152">
        <v>100</v>
      </c>
      <c r="L419" s="466">
        <v>12.49</v>
      </c>
      <c r="M419" s="467"/>
      <c r="N419" s="467"/>
      <c r="O419" s="315">
        <f>($K419*$M419)+$N419</f>
        <v>0</v>
      </c>
      <c r="P419" s="316">
        <f>($L419-($L419*$P$4))*$O419</f>
        <v>0</v>
      </c>
      <c r="Q419" s="1"/>
      <c r="R419" s="1"/>
      <c r="S419" s="1"/>
      <c r="T419" s="2"/>
      <c r="U419" s="2"/>
      <c r="V419" s="2"/>
      <c r="W419" s="2"/>
      <c r="X419" s="3"/>
      <c r="Y419" s="3"/>
      <c r="Z419" s="3"/>
      <c r="AA419" s="3"/>
      <c r="AB419" s="3"/>
      <c r="AC419" s="3"/>
      <c r="AD419" s="3"/>
    </row>
    <row r="420" spans="1:45" s="4" customFormat="1" ht="30" hidden="1" customHeight="1" thickBot="1" x14ac:dyDescent="0.35">
      <c r="A420" s="210" t="s">
        <v>629</v>
      </c>
      <c r="B420" s="211" t="s">
        <v>786</v>
      </c>
      <c r="C420" s="212">
        <v>100</v>
      </c>
      <c r="D420" s="268">
        <v>12.49</v>
      </c>
      <c r="E420" s="206"/>
      <c r="F420" s="206"/>
      <c r="G420" s="208">
        <f>($C420*$E420)+$F420</f>
        <v>0</v>
      </c>
      <c r="H420" s="307">
        <f>($D420-($D420*$P$4))*$G420</f>
        <v>0</v>
      </c>
      <c r="I420" s="279">
        <f>($K420*$M420)+$N420</f>
        <v>0</v>
      </c>
      <c r="J420" s="280"/>
      <c r="K420" s="280"/>
      <c r="L420" s="280"/>
      <c r="M420" s="280"/>
      <c r="N420" s="280"/>
      <c r="O420" s="280"/>
      <c r="P420" s="280"/>
      <c r="Q420" s="1"/>
      <c r="R420" s="1"/>
      <c r="S420" s="1"/>
      <c r="T420" s="2"/>
      <c r="U420" s="2"/>
      <c r="V420" s="2"/>
      <c r="W420" s="2"/>
      <c r="X420" s="3"/>
      <c r="Y420" s="3"/>
      <c r="Z420" s="3"/>
      <c r="AA420" s="3"/>
      <c r="AB420" s="3"/>
      <c r="AC420" s="3"/>
      <c r="AD420" s="3"/>
    </row>
    <row r="421" spans="1:45" s="4" customFormat="1" ht="19.5" hidden="1" thickBot="1" x14ac:dyDescent="0.35">
      <c r="A421" s="397"/>
      <c r="B421" s="398"/>
      <c r="C421" s="399"/>
      <c r="D421" s="400"/>
      <c r="E421" s="401"/>
      <c r="F421" s="402"/>
      <c r="G421" s="403"/>
      <c r="H421" s="404"/>
      <c r="I421" s="405"/>
      <c r="J421" s="398"/>
      <c r="K421" s="399"/>
      <c r="L421" s="400"/>
      <c r="M421" s="401"/>
      <c r="N421" s="402"/>
      <c r="O421" s="403"/>
      <c r="P421" s="404"/>
      <c r="Q421" s="1"/>
      <c r="R421" s="1"/>
      <c r="S421" s="1"/>
      <c r="T421" s="2"/>
      <c r="U421" s="2"/>
      <c r="V421" s="2"/>
      <c r="W421" s="2"/>
      <c r="X421" s="3"/>
      <c r="Y421" s="3"/>
      <c r="Z421" s="3"/>
      <c r="AA421" s="3"/>
      <c r="AB421" s="3"/>
      <c r="AC421" s="3"/>
      <c r="AD421" s="3"/>
    </row>
    <row r="422" spans="1:45" s="4" customFormat="1" ht="19.5" hidden="1" customHeight="1" thickBot="1" x14ac:dyDescent="0.35">
      <c r="A422" s="1062" t="s">
        <v>748</v>
      </c>
      <c r="B422" s="1063"/>
      <c r="C422" s="1063"/>
      <c r="D422" s="1063"/>
      <c r="E422" s="1063"/>
      <c r="F422" s="1063"/>
      <c r="G422" s="1063"/>
      <c r="H422" s="1063"/>
      <c r="I422" s="1065"/>
      <c r="J422" s="1065"/>
      <c r="K422" s="1065"/>
      <c r="L422" s="1065"/>
      <c r="M422" s="1065"/>
      <c r="N422" s="1065"/>
      <c r="O422" s="1065"/>
      <c r="P422" s="1066"/>
      <c r="Q422" s="1"/>
      <c r="R422" s="1"/>
      <c r="S422" s="1"/>
      <c r="T422" s="2"/>
      <c r="U422" s="2"/>
      <c r="V422" s="2"/>
      <c r="W422" s="2"/>
      <c r="X422" s="3"/>
      <c r="Y422" s="3"/>
      <c r="Z422" s="3"/>
      <c r="AA422" s="3"/>
      <c r="AB422" s="3"/>
      <c r="AC422" s="3"/>
      <c r="AD422" s="3"/>
    </row>
    <row r="423" spans="1:45" s="4" customFormat="1" ht="30.6" hidden="1" customHeight="1" x14ac:dyDescent="0.3">
      <c r="A423" s="468" t="s">
        <v>630</v>
      </c>
      <c r="B423" s="469" t="s">
        <v>783</v>
      </c>
      <c r="C423" s="470">
        <v>50</v>
      </c>
      <c r="D423" s="471">
        <v>19.989999999999998</v>
      </c>
      <c r="E423" s="472"/>
      <c r="F423" s="472"/>
      <c r="G423" s="473">
        <f>($C423*$E423)+$F423</f>
        <v>0</v>
      </c>
      <c r="H423" s="474">
        <f>($D423-($D423*$P$4))*$G423</f>
        <v>0</v>
      </c>
      <c r="I423" s="62" t="s">
        <v>631</v>
      </c>
      <c r="J423" s="114" t="s">
        <v>787</v>
      </c>
      <c r="K423" s="71">
        <v>50</v>
      </c>
      <c r="L423" s="72">
        <v>19.989999999999998</v>
      </c>
      <c r="M423" s="66"/>
      <c r="N423" s="66"/>
      <c r="O423" s="73">
        <f>($K423*$M423)+$N423</f>
        <v>0</v>
      </c>
      <c r="P423" s="74">
        <f>($L423-($L423*$P$4))*$O423</f>
        <v>0</v>
      </c>
      <c r="Q423" s="1"/>
      <c r="R423" s="1"/>
      <c r="S423" s="1"/>
      <c r="T423" s="2"/>
      <c r="U423" s="2"/>
      <c r="V423" s="2"/>
      <c r="W423" s="2"/>
      <c r="X423" s="3"/>
      <c r="Y423" s="3"/>
      <c r="Z423" s="3"/>
      <c r="AA423" s="3"/>
      <c r="AB423" s="3"/>
      <c r="AC423" s="3"/>
      <c r="AD423" s="3"/>
    </row>
    <row r="424" spans="1:45" s="4" customFormat="1" ht="30.6" hidden="1" customHeight="1" x14ac:dyDescent="0.3">
      <c r="A424" s="77" t="s">
        <v>632</v>
      </c>
      <c r="B424" s="169" t="s">
        <v>784</v>
      </c>
      <c r="C424" s="79">
        <v>50</v>
      </c>
      <c r="D424" s="90">
        <v>19.989999999999998</v>
      </c>
      <c r="E424" s="81"/>
      <c r="F424" s="81"/>
      <c r="G424" s="165">
        <f>($C424*$E424)+$F424</f>
        <v>0</v>
      </c>
      <c r="H424" s="189">
        <f>($D424-($D424*$P$4))*$G424</f>
        <v>0</v>
      </c>
      <c r="I424" s="91" t="s">
        <v>633</v>
      </c>
      <c r="J424" s="262" t="s">
        <v>619</v>
      </c>
      <c r="K424" s="79">
        <v>50</v>
      </c>
      <c r="L424" s="80">
        <v>19.989999999999998</v>
      </c>
      <c r="M424" s="81"/>
      <c r="N424" s="81"/>
      <c r="O424" s="82">
        <f>($K424*$M424)+$N424</f>
        <v>0</v>
      </c>
      <c r="P424" s="83">
        <f>($L424-($L424*$P$4))*$O424</f>
        <v>0</v>
      </c>
      <c r="Q424" s="1"/>
      <c r="R424" s="1"/>
      <c r="S424" s="1"/>
      <c r="T424" s="2"/>
      <c r="U424" s="2"/>
      <c r="V424" s="2"/>
      <c r="W424" s="2"/>
      <c r="X424" s="3"/>
      <c r="Y424" s="3"/>
      <c r="Z424" s="3"/>
      <c r="AA424" s="3"/>
      <c r="AB424" s="3"/>
      <c r="AC424" s="3"/>
      <c r="AD424" s="3"/>
    </row>
    <row r="425" spans="1:45" s="1" customFormat="1" ht="30" hidden="1" customHeight="1" thickBot="1" x14ac:dyDescent="0.35">
      <c r="A425" s="62" t="s">
        <v>634</v>
      </c>
      <c r="B425" s="114" t="s">
        <v>785</v>
      </c>
      <c r="C425" s="64">
        <v>50</v>
      </c>
      <c r="D425" s="65">
        <v>19.989999999999998</v>
      </c>
      <c r="E425" s="66"/>
      <c r="F425" s="66"/>
      <c r="G425" s="67">
        <f>($C425*$E425)+$F425</f>
        <v>0</v>
      </c>
      <c r="H425" s="162">
        <f>($D425-($D425*$P$4))*$G425</f>
        <v>0</v>
      </c>
      <c r="I425" s="69" t="s">
        <v>635</v>
      </c>
      <c r="J425" s="113" t="s">
        <v>788</v>
      </c>
      <c r="K425" s="71">
        <v>50</v>
      </c>
      <c r="L425" s="72">
        <v>19.989999999999998</v>
      </c>
      <c r="M425" s="66"/>
      <c r="N425" s="66"/>
      <c r="O425" s="73">
        <f>($K425*$M425)+$N425</f>
        <v>0</v>
      </c>
      <c r="P425" s="74">
        <f>($L425-($L425*$P$4))*$O425</f>
        <v>0</v>
      </c>
      <c r="T425" s="2"/>
      <c r="U425" s="2"/>
      <c r="V425" s="2"/>
      <c r="W425" s="2"/>
      <c r="X425" s="3"/>
      <c r="Y425" s="3"/>
      <c r="Z425" s="3"/>
      <c r="AA425" s="3"/>
      <c r="AB425" s="3"/>
      <c r="AC425" s="3"/>
      <c r="AD425" s="3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s="1" customFormat="1" ht="30" hidden="1" customHeight="1" thickBot="1" x14ac:dyDescent="0.35">
      <c r="A426" s="150" t="s">
        <v>636</v>
      </c>
      <c r="B426" s="151" t="s">
        <v>786</v>
      </c>
      <c r="C426" s="152">
        <v>50</v>
      </c>
      <c r="D426" s="153">
        <v>19.989999999999998</v>
      </c>
      <c r="E426" s="154"/>
      <c r="F426" s="154"/>
      <c r="G426" s="315">
        <f>($C426*$E426)+$F426</f>
        <v>0</v>
      </c>
      <c r="H426" s="156">
        <f>($D426-($D426*$P$4))*$G426</f>
        <v>0</v>
      </c>
      <c r="I426" s="279">
        <f>($K426*$M426)+$N426</f>
        <v>0</v>
      </c>
      <c r="J426" s="280"/>
      <c r="K426" s="280"/>
      <c r="L426" s="280"/>
      <c r="M426" s="280"/>
      <c r="N426" s="280"/>
      <c r="O426" s="280"/>
      <c r="P426" s="280"/>
      <c r="T426" s="2"/>
      <c r="U426" s="2"/>
      <c r="V426" s="2"/>
      <c r="W426" s="2"/>
      <c r="X426" s="3"/>
      <c r="Y426" s="3"/>
      <c r="Z426" s="3"/>
      <c r="AA426" s="3"/>
      <c r="AB426" s="3"/>
      <c r="AC426" s="3"/>
      <c r="AD426" s="3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s="1" customFormat="1" ht="34.5" hidden="1" customHeight="1" thickBot="1" x14ac:dyDescent="0.7">
      <c r="A427" s="1050" t="s">
        <v>749</v>
      </c>
      <c r="B427" s="1050"/>
      <c r="C427" s="1050"/>
      <c r="D427" s="1050"/>
      <c r="E427" s="1050"/>
      <c r="F427" s="1050"/>
      <c r="G427" s="1050"/>
      <c r="H427" s="1050"/>
      <c r="I427" s="1050"/>
      <c r="J427" s="1050"/>
      <c r="K427" s="1050"/>
      <c r="L427" s="1050"/>
      <c r="M427" s="1050"/>
      <c r="N427" s="1050"/>
      <c r="O427" s="1050"/>
      <c r="P427" s="1050"/>
      <c r="T427" s="2"/>
      <c r="U427" s="2"/>
      <c r="V427" s="2"/>
      <c r="W427" s="2"/>
      <c r="X427" s="3"/>
      <c r="Y427" s="3"/>
      <c r="Z427" s="3"/>
      <c r="AA427" s="3"/>
      <c r="AB427" s="3"/>
      <c r="AC427" s="3"/>
      <c r="AD427" s="3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s="1" customFormat="1" ht="30" hidden="1" customHeight="1" thickBot="1" x14ac:dyDescent="0.35">
      <c r="A428" s="1067" t="s">
        <v>749</v>
      </c>
      <c r="B428" s="1068"/>
      <c r="C428" s="1068"/>
      <c r="D428" s="1068"/>
      <c r="E428" s="1068"/>
      <c r="F428" s="1068"/>
      <c r="G428" s="1068"/>
      <c r="H428" s="1068"/>
      <c r="I428" s="1068"/>
      <c r="J428" s="1068"/>
      <c r="K428" s="1068"/>
      <c r="L428" s="1068"/>
      <c r="M428" s="1068"/>
      <c r="N428" s="1068"/>
      <c r="O428" s="1068"/>
      <c r="P428" s="1069"/>
      <c r="T428" s="2"/>
      <c r="U428" s="2"/>
      <c r="V428" s="2"/>
      <c r="W428" s="2"/>
      <c r="X428" s="3"/>
      <c r="Y428" s="3"/>
      <c r="Z428" s="3"/>
      <c r="AA428" s="3"/>
      <c r="AB428" s="3"/>
      <c r="AC428" s="3"/>
      <c r="AD428" s="3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s="1" customFormat="1" ht="30" hidden="1" customHeight="1" thickBot="1" x14ac:dyDescent="0.35">
      <c r="A429" s="150">
        <v>98029</v>
      </c>
      <c r="B429" s="492" t="s">
        <v>750</v>
      </c>
      <c r="C429" s="152">
        <v>300</v>
      </c>
      <c r="D429" s="153">
        <v>1.69</v>
      </c>
      <c r="E429" s="154"/>
      <c r="F429" s="154"/>
      <c r="G429" s="315">
        <f>($C429*$E429)+$F429</f>
        <v>0</v>
      </c>
      <c r="H429" s="156">
        <f>($D429-($D429*$P$2))*$G429</f>
        <v>0</v>
      </c>
      <c r="I429"/>
      <c r="J429"/>
      <c r="K429"/>
      <c r="L429"/>
      <c r="M429"/>
      <c r="N429"/>
      <c r="O429"/>
      <c r="P429"/>
      <c r="T429" s="2"/>
      <c r="U429" s="2"/>
      <c r="V429" s="2"/>
      <c r="W429" s="2"/>
      <c r="X429" s="3"/>
      <c r="Y429" s="3"/>
      <c r="Z429" s="3"/>
      <c r="AA429" s="3"/>
      <c r="AB429" s="3"/>
      <c r="AC429" s="3"/>
      <c r="AD429" s="3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s="1" customFormat="1" ht="34.5" hidden="1" thickBot="1" x14ac:dyDescent="0.7">
      <c r="A430" s="1050" t="s">
        <v>751</v>
      </c>
      <c r="B430" s="1050"/>
      <c r="C430" s="1050"/>
      <c r="D430" s="1050"/>
      <c r="E430" s="1050"/>
      <c r="F430" s="1050"/>
      <c r="G430" s="1050"/>
      <c r="H430" s="1050"/>
      <c r="I430" s="1050"/>
      <c r="J430" s="1050"/>
      <c r="K430" s="1050"/>
      <c r="L430" s="1050"/>
      <c r="M430" s="1050"/>
      <c r="N430" s="1050"/>
      <c r="O430" s="1050"/>
      <c r="P430" s="1050"/>
      <c r="T430" s="2"/>
      <c r="U430" s="2"/>
      <c r="V430" s="2"/>
      <c r="W430" s="2"/>
      <c r="X430" s="3"/>
      <c r="Y430" s="3"/>
      <c r="Z430" s="3"/>
      <c r="AA430" s="3"/>
      <c r="AB430" s="3"/>
      <c r="AC430" s="3"/>
      <c r="AD430" s="3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s="1" customFormat="1" ht="19.5" hidden="1" customHeight="1" thickBot="1" x14ac:dyDescent="0.35">
      <c r="A431" s="1051" t="s">
        <v>752</v>
      </c>
      <c r="B431" s="1052"/>
      <c r="C431" s="1052"/>
      <c r="D431" s="1052"/>
      <c r="E431" s="1052"/>
      <c r="F431" s="1052"/>
      <c r="G431" s="1052"/>
      <c r="H431" s="1052"/>
      <c r="I431" s="1052"/>
      <c r="J431" s="1052"/>
      <c r="K431" s="1052"/>
      <c r="L431" s="1052"/>
      <c r="M431" s="1052"/>
      <c r="N431" s="1052"/>
      <c r="O431" s="1052"/>
      <c r="P431" s="1053"/>
      <c r="T431" s="2"/>
      <c r="U431" s="2"/>
      <c r="V431" s="2"/>
      <c r="W431" s="2"/>
      <c r="X431" s="3"/>
      <c r="Y431" s="3"/>
      <c r="Z431" s="3"/>
      <c r="AA431" s="3"/>
      <c r="AB431" s="3"/>
      <c r="AC431" s="3"/>
      <c r="AD431" s="3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s="1" customFormat="1" ht="30" hidden="1" customHeight="1" x14ac:dyDescent="0.3">
      <c r="A432" s="111">
        <v>50021</v>
      </c>
      <c r="B432" s="112" t="s">
        <v>637</v>
      </c>
      <c r="C432" s="51">
        <v>1</v>
      </c>
      <c r="D432" s="52">
        <v>580</v>
      </c>
      <c r="E432" s="53"/>
      <c r="F432" s="244"/>
      <c r="G432" s="54">
        <f>($C432*$E432)+$F432</f>
        <v>0</v>
      </c>
      <c r="H432" s="309">
        <f>($D432*$G432)</f>
        <v>0</v>
      </c>
      <c r="I432" s="111">
        <v>50034</v>
      </c>
      <c r="J432" s="112" t="s">
        <v>638</v>
      </c>
      <c r="K432" s="51">
        <v>1</v>
      </c>
      <c r="L432" s="52">
        <v>85</v>
      </c>
      <c r="M432" s="53"/>
      <c r="N432" s="244"/>
      <c r="O432" s="54">
        <f>($K432*$M432)+$N432</f>
        <v>0</v>
      </c>
      <c r="P432" s="309">
        <f>($L432*$O432)</f>
        <v>0</v>
      </c>
      <c r="T432" s="2"/>
      <c r="U432" s="2"/>
      <c r="V432" s="2"/>
      <c r="W432" s="2"/>
      <c r="X432" s="3"/>
      <c r="Y432" s="3"/>
      <c r="Z432" s="3"/>
      <c r="AA432" s="3"/>
      <c r="AB432" s="3"/>
      <c r="AC432" s="3"/>
      <c r="AD432" s="3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s="1" customFormat="1" ht="19.5" hidden="1" customHeight="1" x14ac:dyDescent="0.3">
      <c r="A433" s="1054" t="s">
        <v>753</v>
      </c>
      <c r="B433" s="1055"/>
      <c r="C433" s="1055"/>
      <c r="D433" s="1055"/>
      <c r="E433" s="1055"/>
      <c r="F433" s="1055"/>
      <c r="G433" s="1055"/>
      <c r="H433" s="1055"/>
      <c r="I433" s="1055"/>
      <c r="J433" s="1055"/>
      <c r="K433" s="1055"/>
      <c r="L433" s="1055"/>
      <c r="M433" s="1055"/>
      <c r="N433" s="1055"/>
      <c r="O433" s="1055"/>
      <c r="P433" s="1056"/>
      <c r="T433" s="2"/>
      <c r="U433" s="2"/>
      <c r="V433" s="2"/>
      <c r="W433" s="2"/>
      <c r="X433" s="3"/>
      <c r="Y433" s="3"/>
      <c r="Z433" s="3"/>
      <c r="AA433" s="3"/>
      <c r="AB433" s="3"/>
      <c r="AC433" s="3"/>
      <c r="AD433" s="3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s="1" customFormat="1" ht="30.6" hidden="1" customHeight="1" x14ac:dyDescent="0.3">
      <c r="A434" s="56">
        <v>50011</v>
      </c>
      <c r="B434" s="201" t="s">
        <v>639</v>
      </c>
      <c r="C434" s="58">
        <v>1</v>
      </c>
      <c r="D434" s="76">
        <v>24</v>
      </c>
      <c r="E434" s="60"/>
      <c r="F434" s="193"/>
      <c r="G434" s="54">
        <f>($C434*$E434)+$F434</f>
        <v>0</v>
      </c>
      <c r="H434" s="61">
        <f>($D434*$G434)</f>
        <v>0</v>
      </c>
      <c r="I434" s="56">
        <v>50019</v>
      </c>
      <c r="J434" s="201" t="s">
        <v>640</v>
      </c>
      <c r="K434" s="58">
        <v>1</v>
      </c>
      <c r="L434" s="59">
        <v>6</v>
      </c>
      <c r="M434" s="142"/>
      <c r="N434" s="250"/>
      <c r="O434" s="429">
        <f>($K434*$M434)+$N434</f>
        <v>0</v>
      </c>
      <c r="P434" s="228">
        <f>($L434*$O434)</f>
        <v>0</v>
      </c>
      <c r="T434" s="2"/>
      <c r="U434" s="2"/>
      <c r="V434" s="2"/>
      <c r="W434" s="2"/>
      <c r="X434" s="3"/>
      <c r="Y434" s="3"/>
      <c r="Z434" s="3"/>
      <c r="AA434" s="3"/>
      <c r="AB434" s="3"/>
      <c r="AC434" s="3"/>
      <c r="AD434" s="3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s="1" customFormat="1" ht="30.6" hidden="1" customHeight="1" x14ac:dyDescent="0.3">
      <c r="A435" s="85">
        <v>50014</v>
      </c>
      <c r="B435" s="113" t="s">
        <v>641</v>
      </c>
      <c r="C435" s="71">
        <v>1</v>
      </c>
      <c r="D435" s="65">
        <v>1</v>
      </c>
      <c r="E435" s="66"/>
      <c r="F435" s="168"/>
      <c r="G435" s="67">
        <f>($C435*$E435)+$F435</f>
        <v>0</v>
      </c>
      <c r="H435" s="162">
        <f>($D435*$G435)</f>
        <v>0</v>
      </c>
      <c r="I435" s="85">
        <v>50015</v>
      </c>
      <c r="J435" s="475" t="s">
        <v>642</v>
      </c>
      <c r="K435" s="71">
        <v>1</v>
      </c>
      <c r="L435" s="72">
        <v>1</v>
      </c>
      <c r="M435" s="66"/>
      <c r="N435" s="168"/>
      <c r="O435" s="427">
        <f>($K435*$M435)+$N435</f>
        <v>0</v>
      </c>
      <c r="P435" s="74">
        <f>($L435*$O435)</f>
        <v>0</v>
      </c>
      <c r="T435" s="2"/>
      <c r="U435" s="2"/>
      <c r="V435" s="2"/>
      <c r="W435" s="2"/>
      <c r="X435" s="3"/>
      <c r="Y435" s="3"/>
      <c r="Z435" s="3"/>
      <c r="AA435" s="3"/>
      <c r="AB435" s="3"/>
      <c r="AC435" s="3"/>
      <c r="AD435" s="3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s="1" customFormat="1" ht="30" hidden="1" customHeight="1" x14ac:dyDescent="0.3">
      <c r="A436" s="101">
        <v>50004</v>
      </c>
      <c r="B436" s="119" t="s">
        <v>643</v>
      </c>
      <c r="C436" s="103">
        <v>1</v>
      </c>
      <c r="D436" s="76">
        <v>10</v>
      </c>
      <c r="E436" s="60"/>
      <c r="F436" s="194"/>
      <c r="G436" s="54"/>
      <c r="H436" s="61">
        <f>($D436*$G436)</f>
        <v>0</v>
      </c>
      <c r="I436" s="101">
        <v>50005</v>
      </c>
      <c r="J436" s="119" t="s">
        <v>644</v>
      </c>
      <c r="K436" s="103">
        <v>1</v>
      </c>
      <c r="L436" s="59">
        <v>10</v>
      </c>
      <c r="M436" s="60"/>
      <c r="N436" s="194"/>
      <c r="O436" s="429">
        <f>($K436*$M436)+$N436</f>
        <v>0</v>
      </c>
      <c r="P436" s="228">
        <f>($L436*$O436)</f>
        <v>0</v>
      </c>
      <c r="T436" s="2"/>
      <c r="U436" s="2"/>
      <c r="V436" s="2"/>
      <c r="W436" s="2"/>
      <c r="X436" s="3"/>
      <c r="Y436" s="3"/>
      <c r="Z436" s="3"/>
      <c r="AA436" s="3"/>
      <c r="AB436" s="3"/>
      <c r="AC436" s="3"/>
      <c r="AD436" s="3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s="1" customFormat="1" ht="30" hidden="1" customHeight="1" x14ac:dyDescent="0.3">
      <c r="A437" s="69">
        <v>50024</v>
      </c>
      <c r="B437" s="113" t="s">
        <v>645</v>
      </c>
      <c r="C437" s="71">
        <v>1</v>
      </c>
      <c r="D437" s="65">
        <v>24</v>
      </c>
      <c r="E437" s="66"/>
      <c r="F437" s="168"/>
      <c r="G437" s="67">
        <f>($C437*$E437)+$F437</f>
        <v>0</v>
      </c>
      <c r="H437" s="162">
        <f>($D437*$G437)</f>
        <v>0</v>
      </c>
      <c r="I437" s="137">
        <v>50025</v>
      </c>
      <c r="J437" s="113" t="s">
        <v>646</v>
      </c>
      <c r="K437" s="71">
        <v>1</v>
      </c>
      <c r="L437" s="72">
        <v>24</v>
      </c>
      <c r="M437" s="476"/>
      <c r="N437" s="476"/>
      <c r="O437" s="427">
        <f>($K437*$M437)+$N437</f>
        <v>0</v>
      </c>
      <c r="P437" s="74">
        <f>($L437*$O437)</f>
        <v>0</v>
      </c>
      <c r="T437" s="2"/>
      <c r="U437" s="2"/>
      <c r="V437" s="2"/>
      <c r="W437" s="2"/>
      <c r="X437" s="3"/>
      <c r="Y437" s="3"/>
      <c r="Z437" s="3"/>
      <c r="AA437" s="3"/>
      <c r="AB437" s="3"/>
      <c r="AC437" s="3"/>
      <c r="AD437" s="3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s="1" customFormat="1" ht="19.5" hidden="1" customHeight="1" x14ac:dyDescent="0.3">
      <c r="A438" s="1054" t="s">
        <v>754</v>
      </c>
      <c r="B438" s="1055"/>
      <c r="C438" s="1055"/>
      <c r="D438" s="1055"/>
      <c r="E438" s="1055"/>
      <c r="F438" s="1055"/>
      <c r="G438" s="1055"/>
      <c r="H438" s="1055"/>
      <c r="I438" s="1055"/>
      <c r="J438" s="1055"/>
      <c r="K438" s="1055"/>
      <c r="L438" s="1055"/>
      <c r="M438" s="1055"/>
      <c r="N438" s="1055"/>
      <c r="O438" s="1055"/>
      <c r="P438" s="1056"/>
      <c r="T438" s="2"/>
      <c r="U438" s="2"/>
      <c r="V438" s="2"/>
      <c r="W438" s="2"/>
      <c r="X438" s="3"/>
      <c r="Y438" s="3"/>
      <c r="Z438" s="3"/>
      <c r="AA438" s="3"/>
      <c r="AB438" s="3"/>
      <c r="AC438" s="3"/>
      <c r="AD438" s="3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s="1" customFormat="1" ht="30" hidden="1" customHeight="1" x14ac:dyDescent="0.3">
      <c r="A439" s="56" t="s">
        <v>647</v>
      </c>
      <c r="B439" s="201" t="s">
        <v>648</v>
      </c>
      <c r="C439" s="58">
        <v>1</v>
      </c>
      <c r="D439" s="76">
        <v>128</v>
      </c>
      <c r="E439" s="60"/>
      <c r="F439" s="193"/>
      <c r="G439" s="54">
        <f>($C439*$E439)+$F439</f>
        <v>0</v>
      </c>
      <c r="H439" s="61">
        <f>($D439*$G439)</f>
        <v>0</v>
      </c>
      <c r="I439" s="56" t="s">
        <v>649</v>
      </c>
      <c r="J439" s="201" t="s">
        <v>650</v>
      </c>
      <c r="K439" s="58">
        <v>24</v>
      </c>
      <c r="L439" s="59">
        <v>9</v>
      </c>
      <c r="M439" s="142"/>
      <c r="N439" s="250"/>
      <c r="O439" s="429">
        <f>($K439*$M439)+$N439</f>
        <v>0</v>
      </c>
      <c r="P439" s="228">
        <f>($L439*$O439)</f>
        <v>0</v>
      </c>
      <c r="T439" s="2"/>
      <c r="U439" s="2"/>
      <c r="V439" s="2"/>
      <c r="W439" s="2"/>
      <c r="X439" s="3"/>
      <c r="Y439" s="3"/>
      <c r="Z439" s="3"/>
      <c r="AA439" s="3"/>
      <c r="AB439" s="3"/>
      <c r="AC439" s="3"/>
      <c r="AD439" s="3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s="1" customFormat="1" ht="19.5" hidden="1" customHeight="1" x14ac:dyDescent="0.3">
      <c r="A440" s="1054" t="s">
        <v>755</v>
      </c>
      <c r="B440" s="1055"/>
      <c r="C440" s="1055"/>
      <c r="D440" s="1055"/>
      <c r="E440" s="1055"/>
      <c r="F440" s="1055"/>
      <c r="G440" s="1055"/>
      <c r="H440" s="1055"/>
      <c r="I440" s="1055"/>
      <c r="J440" s="1055"/>
      <c r="K440" s="1055"/>
      <c r="L440" s="1055"/>
      <c r="M440" s="1055"/>
      <c r="N440" s="1055"/>
      <c r="O440" s="1055"/>
      <c r="P440" s="1056"/>
      <c r="T440" s="2"/>
      <c r="U440" s="2"/>
      <c r="V440" s="2"/>
      <c r="W440" s="2"/>
      <c r="X440" s="3"/>
      <c r="Y440" s="3"/>
      <c r="Z440" s="3"/>
      <c r="AA440" s="3"/>
      <c r="AB440" s="3"/>
      <c r="AC440" s="3"/>
      <c r="AD440" s="3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s="1" customFormat="1" ht="30" hidden="1" customHeight="1" thickBot="1" x14ac:dyDescent="0.35">
      <c r="A441" s="77">
        <v>50023</v>
      </c>
      <c r="B441" s="119" t="s">
        <v>651</v>
      </c>
      <c r="C441" s="79">
        <v>1</v>
      </c>
      <c r="D441" s="90">
        <v>3</v>
      </c>
      <c r="E441" s="142"/>
      <c r="F441" s="250"/>
      <c r="G441" s="54">
        <f>($C441*$E441)+$F441</f>
        <v>0</v>
      </c>
      <c r="H441" s="61">
        <f>($D441*$G441)</f>
        <v>0</v>
      </c>
      <c r="I441" s="202">
        <v>50026</v>
      </c>
      <c r="J441" s="119" t="s">
        <v>652</v>
      </c>
      <c r="K441" s="103">
        <v>1</v>
      </c>
      <c r="L441" s="59">
        <v>4</v>
      </c>
      <c r="M441" s="142"/>
      <c r="N441" s="250"/>
      <c r="O441" s="429">
        <f>($K441*$M441)+$N441</f>
        <v>0</v>
      </c>
      <c r="P441" s="228">
        <f>($L441*$O441)</f>
        <v>0</v>
      </c>
      <c r="T441" s="2"/>
      <c r="U441" s="2"/>
      <c r="V441" s="2"/>
      <c r="W441" s="2"/>
      <c r="X441" s="3"/>
      <c r="Y441" s="3"/>
      <c r="Z441" s="3"/>
      <c r="AA441" s="3"/>
      <c r="AB441" s="3"/>
      <c r="AC441" s="3"/>
      <c r="AD441" s="3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s="1" customFormat="1" ht="30" hidden="1" customHeight="1" thickBot="1" x14ac:dyDescent="0.35">
      <c r="A442" s="125">
        <v>50003</v>
      </c>
      <c r="B442" s="126" t="s">
        <v>653</v>
      </c>
      <c r="C442" s="127">
        <v>1</v>
      </c>
      <c r="D442" s="128">
        <v>3</v>
      </c>
      <c r="E442" s="275"/>
      <c r="F442" s="276"/>
      <c r="G442" s="277">
        <f>($C442*$E442)+$F442</f>
        <v>0</v>
      </c>
      <c r="H442" s="390">
        <f>($D442*$G442)</f>
        <v>0</v>
      </c>
      <c r="I442" s="279">
        <f>($K442*$M442)+$N442</f>
        <v>0</v>
      </c>
      <c r="J442" s="280"/>
      <c r="K442" s="280"/>
      <c r="L442" s="280"/>
      <c r="M442" s="280"/>
      <c r="N442" s="280"/>
      <c r="O442" s="280"/>
      <c r="P442" s="280"/>
      <c r="T442" s="2"/>
      <c r="U442" s="2"/>
      <c r="V442" s="2"/>
      <c r="W442" s="2"/>
      <c r="X442" s="3"/>
      <c r="Y442" s="3"/>
      <c r="Z442" s="3"/>
      <c r="AA442" s="3"/>
      <c r="AB442" s="3"/>
      <c r="AC442" s="3"/>
      <c r="AD442" s="3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s="1" customFormat="1" ht="19.5" hidden="1" customHeight="1" thickBot="1" x14ac:dyDescent="0.35">
      <c r="A443" s="1051" t="s">
        <v>756</v>
      </c>
      <c r="B443" s="1052"/>
      <c r="C443" s="1052"/>
      <c r="D443" s="1052"/>
      <c r="E443" s="1052"/>
      <c r="F443" s="1052"/>
      <c r="G443" s="1052"/>
      <c r="H443" s="1052"/>
      <c r="I443" s="1052"/>
      <c r="J443" s="1052"/>
      <c r="K443" s="1052"/>
      <c r="L443" s="1052"/>
      <c r="M443" s="1052"/>
      <c r="N443" s="1052"/>
      <c r="O443" s="1052"/>
      <c r="P443" s="1053"/>
      <c r="T443" s="2"/>
      <c r="U443" s="2"/>
      <c r="V443" s="2"/>
      <c r="W443" s="2"/>
      <c r="X443" s="3"/>
      <c r="Y443" s="3"/>
      <c r="Z443" s="3"/>
      <c r="AA443" s="3"/>
      <c r="AB443" s="3"/>
      <c r="AC443" s="3"/>
      <c r="AD443" s="3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s="1" customFormat="1" ht="30.6" hidden="1" customHeight="1" x14ac:dyDescent="0.3">
      <c r="A444" s="111">
        <v>59000</v>
      </c>
      <c r="B444" s="112" t="s">
        <v>654</v>
      </c>
      <c r="C444" s="51">
        <v>1</v>
      </c>
      <c r="D444" s="52">
        <v>2</v>
      </c>
      <c r="E444" s="132"/>
      <c r="F444" s="308"/>
      <c r="G444" s="54">
        <f>($C444*$E444)+$F444</f>
        <v>0</v>
      </c>
      <c r="H444" s="309">
        <f>($D444*$G444)</f>
        <v>0</v>
      </c>
      <c r="I444" s="111">
        <v>50002</v>
      </c>
      <c r="J444" s="112" t="s">
        <v>655</v>
      </c>
      <c r="K444" s="51">
        <v>1</v>
      </c>
      <c r="L444" s="107">
        <v>2</v>
      </c>
      <c r="M444" s="132"/>
      <c r="N444" s="308"/>
      <c r="O444" s="477">
        <f>($K444*$M444)+$N444</f>
        <v>0</v>
      </c>
      <c r="P444" s="108">
        <f>($L444*$O444)</f>
        <v>0</v>
      </c>
      <c r="T444" s="2"/>
      <c r="U444" s="2"/>
      <c r="V444" s="2"/>
      <c r="W444" s="2"/>
      <c r="X444" s="3"/>
      <c r="Y444" s="3"/>
      <c r="Z444" s="3"/>
      <c r="AA444" s="3"/>
      <c r="AB444" s="3"/>
      <c r="AC444" s="3"/>
      <c r="AD444" s="3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s="1" customFormat="1" ht="30.6" hidden="1" customHeight="1" x14ac:dyDescent="0.3">
      <c r="A445" s="104">
        <v>50027</v>
      </c>
      <c r="B445" s="114" t="s">
        <v>656</v>
      </c>
      <c r="C445" s="64">
        <v>1</v>
      </c>
      <c r="D445" s="65">
        <v>2</v>
      </c>
      <c r="E445" s="140"/>
      <c r="F445" s="251"/>
      <c r="G445" s="67">
        <f>($C445*$E445)+$F445</f>
        <v>0</v>
      </c>
      <c r="H445" s="162">
        <f>($D445*$G445)</f>
        <v>0</v>
      </c>
      <c r="I445" s="104" t="s">
        <v>657</v>
      </c>
      <c r="J445" s="114" t="s">
        <v>658</v>
      </c>
      <c r="K445" s="64">
        <v>1</v>
      </c>
      <c r="L445" s="72">
        <v>12</v>
      </c>
      <c r="M445" s="66"/>
      <c r="N445" s="159"/>
      <c r="O445" s="427">
        <f>($K445*$M445)+$N445</f>
        <v>0</v>
      </c>
      <c r="P445" s="74">
        <f>($L445*$O445)</f>
        <v>0</v>
      </c>
      <c r="T445" s="2"/>
      <c r="U445" s="2"/>
      <c r="V445" s="2"/>
      <c r="W445" s="2"/>
      <c r="X445" s="3"/>
      <c r="Y445" s="3"/>
      <c r="Z445" s="3"/>
      <c r="AA445" s="3"/>
      <c r="AB445" s="3"/>
      <c r="AC445" s="3"/>
      <c r="AD445" s="3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s="1" customFormat="1" ht="30.6" hidden="1" customHeight="1" x14ac:dyDescent="0.3">
      <c r="A446" s="56" t="s">
        <v>659</v>
      </c>
      <c r="B446" s="201" t="s">
        <v>660</v>
      </c>
      <c r="C446" s="58">
        <v>1</v>
      </c>
      <c r="D446" s="76">
        <v>2</v>
      </c>
      <c r="E446" s="142"/>
      <c r="F446" s="250"/>
      <c r="G446" s="54">
        <f>($C446*$E446)+$F446</f>
        <v>0</v>
      </c>
      <c r="H446" s="61">
        <f>($D446*$G446)</f>
        <v>0</v>
      </c>
      <c r="I446" s="56">
        <v>10061</v>
      </c>
      <c r="J446" s="201" t="s">
        <v>661</v>
      </c>
      <c r="K446" s="58">
        <v>1</v>
      </c>
      <c r="L446" s="59">
        <v>20</v>
      </c>
      <c r="M446" s="60"/>
      <c r="N446" s="193"/>
      <c r="O446" s="429">
        <f>($K446*$M446)+$N446</f>
        <v>0</v>
      </c>
      <c r="P446" s="228">
        <f>($L446*$O446)</f>
        <v>0</v>
      </c>
      <c r="T446" s="2"/>
      <c r="U446" s="2"/>
      <c r="V446" s="2"/>
      <c r="W446" s="2"/>
      <c r="X446" s="3"/>
      <c r="Y446" s="3"/>
      <c r="Z446" s="3"/>
      <c r="AA446" s="3"/>
      <c r="AB446" s="3"/>
      <c r="AC446" s="3"/>
      <c r="AD446" s="3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s="1" customFormat="1" ht="30" hidden="1" customHeight="1" thickBot="1" x14ac:dyDescent="0.35">
      <c r="A447" s="355">
        <v>50007</v>
      </c>
      <c r="B447" s="114" t="s">
        <v>662</v>
      </c>
      <c r="C447" s="64">
        <v>1</v>
      </c>
      <c r="D447" s="65">
        <v>2</v>
      </c>
      <c r="E447" s="140"/>
      <c r="F447" s="251"/>
      <c r="G447" s="67">
        <f>($C447*$E447)+$F447</f>
        <v>0</v>
      </c>
      <c r="H447" s="162">
        <f>($D447*$G447)</f>
        <v>0</v>
      </c>
      <c r="I447" s="210">
        <v>10060</v>
      </c>
      <c r="J447" s="211" t="s">
        <v>663</v>
      </c>
      <c r="K447" s="212">
        <v>1</v>
      </c>
      <c r="L447" s="205">
        <v>20</v>
      </c>
      <c r="M447" s="206"/>
      <c r="N447" s="213"/>
      <c r="O447" s="435">
        <f>($K447*$M447)+$N447</f>
        <v>0</v>
      </c>
      <c r="P447" s="270">
        <f>($L447*$O447)</f>
        <v>0</v>
      </c>
      <c r="T447" s="2"/>
      <c r="U447" s="2"/>
      <c r="V447" s="2"/>
      <c r="W447" s="2"/>
      <c r="X447" s="3"/>
      <c r="Y447" s="3"/>
      <c r="Z447" s="3"/>
      <c r="AA447" s="3"/>
      <c r="AB447" s="3"/>
      <c r="AC447" s="3"/>
      <c r="AD447" s="3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s="1" customFormat="1" ht="30" hidden="1" customHeight="1" thickBot="1" x14ac:dyDescent="0.35">
      <c r="A448" s="150">
        <v>50006</v>
      </c>
      <c r="B448" s="151" t="s">
        <v>664</v>
      </c>
      <c r="C448" s="152">
        <v>1</v>
      </c>
      <c r="D448" s="153">
        <v>2</v>
      </c>
      <c r="E448" s="327"/>
      <c r="F448" s="328"/>
      <c r="G448" s="155">
        <f>($C448*$E448)+$F448</f>
        <v>0</v>
      </c>
      <c r="H448" s="156">
        <f>($D448*$G448)</f>
        <v>0</v>
      </c>
      <c r="I448" s="279">
        <f>($K448*$M448)+$N448</f>
        <v>0</v>
      </c>
      <c r="J448" s="280"/>
      <c r="K448" s="280"/>
      <c r="L448" s="280"/>
      <c r="M448" s="280"/>
      <c r="N448" s="280"/>
      <c r="O448" s="280"/>
      <c r="P448" s="280"/>
      <c r="T448" s="2"/>
      <c r="U448" s="2"/>
      <c r="V448" s="2"/>
      <c r="W448" s="2"/>
      <c r="X448" s="3"/>
      <c r="Y448" s="3"/>
      <c r="Z448" s="3"/>
      <c r="AA448" s="3"/>
      <c r="AB448" s="3"/>
      <c r="AC448" s="3"/>
      <c r="AD448" s="3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s="1" customFormat="1" ht="22.5" customHeight="1" thickBot="1" x14ac:dyDescent="0.35">
      <c r="A449" s="1037"/>
      <c r="B449" s="1037"/>
      <c r="C449" s="1037"/>
      <c r="D449" s="1037"/>
      <c r="E449" s="1037"/>
      <c r="F449" s="1037"/>
      <c r="G449" s="1037"/>
      <c r="H449" s="1037"/>
      <c r="I449" s="1037"/>
      <c r="J449" s="1037"/>
      <c r="K449" s="1037"/>
      <c r="L449" s="1037"/>
      <c r="M449" s="1037"/>
      <c r="N449" s="1037"/>
      <c r="O449" s="1037"/>
      <c r="P449" s="1037"/>
      <c r="T449" s="2"/>
      <c r="U449" s="2"/>
      <c r="V449" s="2"/>
      <c r="W449" s="2"/>
      <c r="X449" s="3"/>
      <c r="Y449" s="3"/>
      <c r="Z449" s="3"/>
      <c r="AA449" s="3"/>
      <c r="AB449" s="3"/>
      <c r="AC449" s="3"/>
      <c r="AD449" s="3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s="1" customFormat="1" ht="35.25" customHeight="1" thickBot="1" x14ac:dyDescent="0.35">
      <c r="A450" s="478"/>
      <c r="B450" s="1038"/>
      <c r="C450" s="1039"/>
      <c r="D450" s="1039"/>
      <c r="E450" s="1040"/>
      <c r="F450" s="479" t="s">
        <v>665</v>
      </c>
      <c r="G450" s="1038"/>
      <c r="H450" s="1039"/>
      <c r="I450" s="1039"/>
      <c r="J450" s="1040"/>
      <c r="K450" s="1041" t="s">
        <v>666</v>
      </c>
      <c r="L450" s="1041"/>
      <c r="M450" s="1041"/>
      <c r="N450" s="1041"/>
      <c r="O450" s="1041"/>
      <c r="P450" s="1042"/>
      <c r="Q450" s="1">
        <f>(SUM(I451:J458))</f>
        <v>0</v>
      </c>
      <c r="T450" s="2"/>
      <c r="U450" s="2"/>
      <c r="V450" s="2"/>
      <c r="W450" s="2"/>
      <c r="X450" s="3"/>
      <c r="Y450" s="3"/>
      <c r="Z450" s="3"/>
      <c r="AA450" s="3"/>
      <c r="AB450" s="3"/>
      <c r="AC450" s="3"/>
      <c r="AD450" s="3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s="1" customFormat="1" ht="35.25" hidden="1" customHeight="1" x14ac:dyDescent="0.3">
      <c r="A451" s="480">
        <f>SUM(E15:E24,M16:M24,M28:M29,E28:E30,E32,M32,E34:E37,M34:M37,E39:E42,M39:M42,E44:E46,M44:M45,E50:E58,M52:M58)</f>
        <v>0</v>
      </c>
      <c r="B451" s="481" t="s">
        <v>667</v>
      </c>
      <c r="C451" s="1006" t="str">
        <f t="shared" ref="C451:C458" si="55">IF((I451)=0," ",(I451/$P$2))</f>
        <v xml:space="preserve"> </v>
      </c>
      <c r="D451" s="1006"/>
      <c r="E451" s="1006"/>
      <c r="F451" s="482">
        <f>SUM(F15:F58,N16:N58)</f>
        <v>0</v>
      </c>
      <c r="G451" s="1020" t="s">
        <v>667</v>
      </c>
      <c r="H451" s="1020"/>
      <c r="I451" s="1006">
        <f>SUM((H15:H58,P15:P58))</f>
        <v>0</v>
      </c>
      <c r="J451" s="1006"/>
      <c r="K451" s="1043" t="s">
        <v>790</v>
      </c>
      <c r="L451" s="1044"/>
      <c r="M451" s="1025" t="str">
        <f>IF(Q450=0," ",Q450)</f>
        <v xml:space="preserve"> </v>
      </c>
      <c r="N451" s="1026"/>
      <c r="O451" s="1026"/>
      <c r="P451" s="1027"/>
      <c r="Q451" s="1" t="str">
        <f>IF(SUM(C459)=0," ",SUM(C459))</f>
        <v xml:space="preserve"> </v>
      </c>
      <c r="T451" s="2"/>
      <c r="U451" s="2"/>
      <c r="V451" s="2"/>
      <c r="W451" s="2"/>
      <c r="X451" s="3"/>
      <c r="Y451" s="3"/>
      <c r="Z451" s="3"/>
      <c r="AA451" s="3"/>
      <c r="AB451" s="3"/>
      <c r="AC451" s="3"/>
      <c r="AD451" s="3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s="1" customFormat="1" ht="35.25" hidden="1" customHeight="1" thickBot="1" x14ac:dyDescent="0.35">
      <c r="A452" s="964">
        <f>SUM(E63:E69,E71:E76,E80:E83,E85:E91,E93:E99,E101:E116,M101:M116,M93:M98,M85:M91,M80:M83,M71:M75,M61:M69)</f>
        <v>0</v>
      </c>
      <c r="B452" s="965" t="s">
        <v>668</v>
      </c>
      <c r="C452" s="1029" t="str">
        <f t="shared" si="55"/>
        <v xml:space="preserve"> </v>
      </c>
      <c r="D452" s="1029"/>
      <c r="E452" s="1029"/>
      <c r="F452" s="966">
        <f>SUM(F63:F116,N61:N116)</f>
        <v>156</v>
      </c>
      <c r="G452" s="1028" t="s">
        <v>668</v>
      </c>
      <c r="H452" s="1028"/>
      <c r="I452" s="1029">
        <f>SUM(H59:H116,P59:P116)</f>
        <v>0</v>
      </c>
      <c r="J452" s="1029"/>
      <c r="K452" s="1045"/>
      <c r="L452" s="1046"/>
      <c r="M452" s="1047"/>
      <c r="N452" s="1048"/>
      <c r="O452" s="1048"/>
      <c r="P452" s="1049"/>
      <c r="T452" s="2"/>
      <c r="U452" s="2"/>
      <c r="V452" s="2"/>
      <c r="W452" s="2"/>
      <c r="X452" s="3"/>
      <c r="Y452" s="3"/>
      <c r="Z452" s="3"/>
      <c r="AA452" s="3"/>
      <c r="AB452" s="3"/>
      <c r="AC452" s="3"/>
      <c r="AD452" s="3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s="1" customFormat="1" ht="35.25" customHeight="1" x14ac:dyDescent="0.3">
      <c r="A453" s="976">
        <f>SUM(E117:E129,E132:E139,E143:E144,E146:E149,E151:E152,E155:E163,E165,E167:E170,E172,M172,M167:M169,M165,M155:M162,M151:M152,M146:M149,M143:M144,M132:M136,M117:M128,)</f>
        <v>0</v>
      </c>
      <c r="B453" s="967"/>
      <c r="C453" s="1030" t="str">
        <f t="shared" si="55"/>
        <v xml:space="preserve"> </v>
      </c>
      <c r="D453" s="1030"/>
      <c r="E453" s="1030"/>
      <c r="F453" s="968">
        <f>SUM(F117:F172,N117:N172)</f>
        <v>0</v>
      </c>
      <c r="G453" s="1031"/>
      <c r="H453" s="1031"/>
      <c r="I453" s="1032">
        <f>SUM(H117:H152,P117:P152)</f>
        <v>0</v>
      </c>
      <c r="J453" s="1032"/>
      <c r="K453" s="1033" t="s">
        <v>791</v>
      </c>
      <c r="L453" s="1034"/>
      <c r="M453" s="1014" t="str">
        <f>IF(Q451=0," ",Q451)</f>
        <v xml:space="preserve"> </v>
      </c>
      <c r="N453" s="1015"/>
      <c r="O453" s="1015"/>
      <c r="P453" s="1016"/>
      <c r="Q453" s="1">
        <f>SUM(Q450:Q451)</f>
        <v>0</v>
      </c>
      <c r="T453" s="2"/>
      <c r="U453" s="2"/>
      <c r="V453" s="2"/>
      <c r="W453" s="2"/>
      <c r="X453" s="3"/>
      <c r="Y453" s="3"/>
      <c r="Z453" s="3"/>
      <c r="AA453" s="3"/>
      <c r="AB453" s="3"/>
      <c r="AC453" s="3"/>
      <c r="AD453" s="3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s="1" customFormat="1" ht="35.25" customHeight="1" x14ac:dyDescent="0.3">
      <c r="A454" s="977">
        <f>SUM(E177:E181,E184:E192,E194:E199,E202:E205,E207,E210:E212,E214:E215,E217,E220:E228,E230:E233,M230:M233,M220:M228,M217,M214,M210:M211,M207,M202:M204,M194:M198,M184:M191,M177:M180)</f>
        <v>0</v>
      </c>
      <c r="B454" s="481"/>
      <c r="C454" s="1003" t="str">
        <f t="shared" si="55"/>
        <v xml:space="preserve"> </v>
      </c>
      <c r="D454" s="1003"/>
      <c r="E454" s="1003"/>
      <c r="F454" s="482">
        <f>SUM(F177:F233,N177:N233)</f>
        <v>0</v>
      </c>
      <c r="G454" s="1020"/>
      <c r="H454" s="1020"/>
      <c r="I454" s="1006">
        <f>SUM(H177:H233,P177:P233)</f>
        <v>0</v>
      </c>
      <c r="J454" s="1006"/>
      <c r="K454" s="1035"/>
      <c r="L454" s="1036"/>
      <c r="M454" s="1017"/>
      <c r="N454" s="1018"/>
      <c r="O454" s="1018"/>
      <c r="P454" s="1019"/>
      <c r="T454" s="2"/>
      <c r="U454" s="2"/>
      <c r="V454" s="2"/>
      <c r="W454" s="2"/>
      <c r="X454" s="3"/>
      <c r="Y454" s="3"/>
      <c r="Z454" s="3"/>
      <c r="AA454" s="3"/>
      <c r="AB454" s="3"/>
      <c r="AC454" s="3"/>
      <c r="AD454" s="3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s="1" customFormat="1" ht="35.25" customHeight="1" x14ac:dyDescent="0.3">
      <c r="A455" s="977">
        <f>SUM(E237:E239,E244:E250,E252:E256,E259:E260,E262:E263,E266:E268,E270,E273:E277,E280:E288,E290:E291,E293:E296,M293:M296,M290:M291,M280:M288,M273:M277,M266:M268,M262:M263,M259:M260,M252:M256,M244:M250,M237:M239,)</f>
        <v>0</v>
      </c>
      <c r="B455" s="481"/>
      <c r="C455" s="1003" t="str">
        <f t="shared" si="55"/>
        <v xml:space="preserve"> </v>
      </c>
      <c r="D455" s="1003"/>
      <c r="E455" s="1003"/>
      <c r="F455" s="482">
        <f>SUM(F237:F296,N237:N296)</f>
        <v>0</v>
      </c>
      <c r="G455" s="1010"/>
      <c r="H455" s="1011"/>
      <c r="I455" s="1012">
        <f>SUM(H237:H296,P237:P296)</f>
        <v>0</v>
      </c>
      <c r="J455" s="1013"/>
      <c r="K455" s="1021" t="s">
        <v>792</v>
      </c>
      <c r="L455" s="1022"/>
      <c r="M455" s="1025" t="str">
        <f>IF(Q453=0," ",Q453)</f>
        <v xml:space="preserve"> </v>
      </c>
      <c r="N455" s="1026"/>
      <c r="O455" s="1026"/>
      <c r="P455" s="1027"/>
      <c r="Q455" s="1" t="str">
        <f>IF(ISNA(Q453*VLOOKUP(H2,U2:V13,2,FALSE))," ",(Q453*VLOOKUP(H2,U2:V13,2,FALSE)))</f>
        <v xml:space="preserve"> </v>
      </c>
      <c r="T455" s="2"/>
      <c r="U455" s="2"/>
      <c r="V455" s="2"/>
      <c r="W455" s="2"/>
      <c r="X455" s="3"/>
      <c r="Y455" s="3"/>
      <c r="Z455" s="3"/>
      <c r="AA455" s="3"/>
      <c r="AB455" s="3"/>
      <c r="AC455" s="3"/>
      <c r="AD455" s="3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s="1" customFormat="1" ht="35.25" customHeight="1" x14ac:dyDescent="0.3">
      <c r="A456" s="977">
        <f>SUM(E299:E303,E305:E307,E310:E311,E313:E314,E316,E319:E320,E322,E325:E327,E331,E329,E334:E338,E341,E344,E347:E349,M347:M348,M341,M334:M336,M331,M325:M326,M322,M319:M320,M313,M310,M305:M307,M299:M303)</f>
        <v>0</v>
      </c>
      <c r="B456" s="481"/>
      <c r="C456" s="1003" t="str">
        <f t="shared" si="55"/>
        <v xml:space="preserve"> </v>
      </c>
      <c r="D456" s="1003"/>
      <c r="E456" s="1003"/>
      <c r="F456" s="482">
        <f>SUM(F299:F349,N299:N348)</f>
        <v>0</v>
      </c>
      <c r="G456" s="1010"/>
      <c r="H456" s="1011"/>
      <c r="I456" s="1012">
        <f>SUM(H299:H349,P299:P348)</f>
        <v>0</v>
      </c>
      <c r="J456" s="1013"/>
      <c r="K456" s="1023"/>
      <c r="L456" s="1024"/>
      <c r="M456" s="1017"/>
      <c r="N456" s="1018"/>
      <c r="O456" s="1018"/>
      <c r="P456" s="1019"/>
      <c r="T456" s="2"/>
      <c r="U456" s="2"/>
      <c r="V456" s="2"/>
      <c r="W456" s="2"/>
      <c r="X456" s="3"/>
      <c r="Y456" s="3"/>
      <c r="Z456" s="3"/>
      <c r="AA456" s="3"/>
      <c r="AB456" s="3"/>
      <c r="AC456" s="3"/>
      <c r="AD456" s="3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s="1" customFormat="1" ht="45" customHeight="1" thickBot="1" x14ac:dyDescent="0.35">
      <c r="A457" s="977">
        <f>SUM(E353:E354,E358:E359,E356,E362:E363,E365,E368,M368,M362:M365,M358:M359,M356,M353,)</f>
        <v>0</v>
      </c>
      <c r="B457" s="481"/>
      <c r="C457" s="1003" t="str">
        <f>IF((I457)=0," ",(I457/$P$2))</f>
        <v xml:space="preserve"> </v>
      </c>
      <c r="D457" s="1003"/>
      <c r="E457" s="1003"/>
      <c r="F457" s="482">
        <f>SUM(F353:F368,N353:N368)</f>
        <v>0</v>
      </c>
      <c r="G457" s="1010"/>
      <c r="H457" s="1011"/>
      <c r="I457" s="1012">
        <f>SUM(H353:H368,P353:P368,H429)</f>
        <v>0</v>
      </c>
      <c r="J457" s="1013"/>
      <c r="K457" s="1004" t="s">
        <v>793</v>
      </c>
      <c r="L457" s="1005"/>
      <c r="M457" s="1000"/>
      <c r="N457" s="1001"/>
      <c r="O457" s="1001"/>
      <c r="P457" s="1002"/>
      <c r="Q457" s="483">
        <f>M458</f>
        <v>0</v>
      </c>
      <c r="T457" s="2"/>
      <c r="U457" s="2"/>
      <c r="V457" s="2"/>
      <c r="W457" s="2"/>
      <c r="X457" s="3"/>
      <c r="Y457" s="3"/>
      <c r="Z457" s="3"/>
      <c r="AA457" s="3"/>
      <c r="AB457" s="3"/>
      <c r="AC457" s="3"/>
      <c r="AD457" s="3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s="1" customFormat="1" ht="29.25" hidden="1" thickBot="1" x14ac:dyDescent="0.35">
      <c r="A458" s="977">
        <f>SUM(E371,E374:E379,E382:E387,E390:E395,E398:E401,E404:E407,E411:E414,E417:E420,E423:E426,M423:M425,M417:M419,M411:M413,M404:M407,M398:M400,M390:M395,M382:M387,M374:M379,M371,)</f>
        <v>0</v>
      </c>
      <c r="B458" s="484" t="s">
        <v>794</v>
      </c>
      <c r="C458" s="1003" t="str">
        <f t="shared" si="55"/>
        <v xml:space="preserve"> </v>
      </c>
      <c r="D458" s="1003"/>
      <c r="E458" s="1003"/>
      <c r="F458" s="482">
        <f>SUM(F371:F426,N371:N425)</f>
        <v>0</v>
      </c>
      <c r="G458" s="1004" t="s">
        <v>794</v>
      </c>
      <c r="H458" s="1005"/>
      <c r="I458" s="1006">
        <f>SUM(H371:H426,P371:P425)</f>
        <v>0</v>
      </c>
      <c r="J458" s="1006"/>
      <c r="K458" s="1007" t="s">
        <v>795</v>
      </c>
      <c r="L458" s="1007"/>
      <c r="M458" s="1008"/>
      <c r="N458" s="1008"/>
      <c r="O458" s="1008"/>
      <c r="P458" s="1009"/>
      <c r="Q458" s="483">
        <f>SUM(Q453,Q455,Q456,Q457)</f>
        <v>0</v>
      </c>
      <c r="T458" s="2"/>
      <c r="U458" s="2"/>
      <c r="V458" s="2"/>
      <c r="W458" s="2"/>
      <c r="X458" s="3"/>
      <c r="Y458" s="3"/>
      <c r="Z458" s="3"/>
      <c r="AA458" s="3"/>
      <c r="AB458" s="3"/>
      <c r="AC458" s="3"/>
      <c r="AD458" s="3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s="1" customFormat="1" ht="31.5" customHeight="1" thickBot="1" x14ac:dyDescent="0.35">
      <c r="A459" s="978">
        <f>SUM(E444:E448,E441:E442,E439,E434:E437,E432,M432,M434:M437,M439,M441,M444:M447)</f>
        <v>0</v>
      </c>
      <c r="B459" s="975" t="s">
        <v>797</v>
      </c>
      <c r="C459" s="984">
        <f>SUM(H432:H448,P432:P447)</f>
        <v>0</v>
      </c>
      <c r="D459" s="984"/>
      <c r="E459" s="984"/>
      <c r="F459" s="485">
        <f>SUM(F432:F448,N432:N447)</f>
        <v>0</v>
      </c>
      <c r="G459" s="985" t="s">
        <v>796</v>
      </c>
      <c r="H459" s="986"/>
      <c r="I459" s="986"/>
      <c r="J459" s="986"/>
      <c r="K459" s="986"/>
      <c r="L459" s="986"/>
      <c r="M459" s="987" t="str">
        <f>IF(Q458=0," ",Q458)</f>
        <v xml:space="preserve"> </v>
      </c>
      <c r="N459" s="988"/>
      <c r="O459" s="988"/>
      <c r="P459" s="989"/>
      <c r="T459" s="2"/>
      <c r="U459" s="2"/>
      <c r="V459" s="2"/>
      <c r="W459" s="2"/>
      <c r="X459" s="3"/>
      <c r="Y459" s="3"/>
      <c r="Z459" s="3"/>
      <c r="AA459" s="3"/>
      <c r="AB459" s="3"/>
      <c r="AC459" s="3"/>
      <c r="AD459" s="3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s="1" customFormat="1" ht="17.25" hidden="1" customHeight="1" thickBot="1" x14ac:dyDescent="0.35">
      <c r="A460" s="993" t="s">
        <v>798</v>
      </c>
      <c r="B460" s="994"/>
      <c r="C460" s="963">
        <f>SUM(A451:A459)</f>
        <v>0</v>
      </c>
      <c r="D460" s="995" t="s">
        <v>799</v>
      </c>
      <c r="E460" s="996"/>
      <c r="F460" s="997"/>
      <c r="G460" s="997"/>
      <c r="H460" s="486"/>
      <c r="I460" s="998" t="s">
        <v>800</v>
      </c>
      <c r="J460" s="999"/>
      <c r="K460" s="999"/>
      <c r="L460" s="487">
        <f>SUM(COUNTIF(H15:H426,"&gt;0"),COUNTIF(P16:P426,"&gt;0"))</f>
        <v>0</v>
      </c>
      <c r="M460" s="990"/>
      <c r="N460" s="991"/>
      <c r="O460" s="991"/>
      <c r="P460" s="992"/>
      <c r="T460" s="2"/>
      <c r="U460" s="2"/>
      <c r="V460" s="2"/>
      <c r="W460" s="2"/>
      <c r="X460" s="3"/>
      <c r="Y460" s="3"/>
      <c r="Z460" s="3"/>
      <c r="AA460" s="3"/>
      <c r="AB460" s="3"/>
      <c r="AC460" s="3"/>
      <c r="AD460" s="3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ht="31.5" customHeight="1" x14ac:dyDescent="0.3">
      <c r="B461" s="921"/>
      <c r="C461" s="32"/>
      <c r="D461" s="922"/>
    </row>
    <row r="462" spans="1:45" s="1" customFormat="1" ht="31.5" customHeight="1" x14ac:dyDescent="0.3">
      <c r="A462" s="488" t="s">
        <v>807</v>
      </c>
      <c r="B462" s="318"/>
      <c r="C462"/>
      <c r="D462" s="489"/>
      <c r="E462" s="320"/>
      <c r="F462" s="320"/>
      <c r="G462" s="490"/>
      <c r="H462" s="491"/>
      <c r="I462" s="317"/>
      <c r="J462" s="318"/>
      <c r="K462"/>
      <c r="L462" s="319"/>
      <c r="M462" s="320"/>
      <c r="N462" s="320"/>
      <c r="O462"/>
      <c r="P462" s="321"/>
      <c r="T462" s="2"/>
      <c r="U462" s="2"/>
      <c r="V462" s="2"/>
      <c r="W462" s="2"/>
      <c r="X462" s="3"/>
      <c r="Y462" s="3"/>
      <c r="Z462" s="3"/>
      <c r="AA462" s="3"/>
      <c r="AB462" s="3"/>
      <c r="AC462" s="3"/>
      <c r="AD462" s="3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</sheetData>
  <protectedRanges>
    <protectedRange sqref="K5 C5 H5" name="CustomerInfo_3"/>
    <protectedRange sqref="B11 K11 A7:P10" name="CustomerInfo_3_1"/>
  </protectedRanges>
  <mergeCells count="214">
    <mergeCell ref="E3:G3"/>
    <mergeCell ref="H3:I3"/>
    <mergeCell ref="K3:M3"/>
    <mergeCell ref="A4:B4"/>
    <mergeCell ref="C4:D4"/>
    <mergeCell ref="E4:G4"/>
    <mergeCell ref="H4:I4"/>
    <mergeCell ref="K4:M4"/>
    <mergeCell ref="A1:P1"/>
    <mergeCell ref="A2:B2"/>
    <mergeCell ref="C2:D2"/>
    <mergeCell ref="E2:G2"/>
    <mergeCell ref="H2:I2"/>
    <mergeCell ref="K2:M2"/>
    <mergeCell ref="N2:O3"/>
    <mergeCell ref="P2:P3"/>
    <mergeCell ref="A3:B3"/>
    <mergeCell ref="C3:D3"/>
    <mergeCell ref="B9:H9"/>
    <mergeCell ref="J9:P9"/>
    <mergeCell ref="B10:C10"/>
    <mergeCell ref="G10:H10"/>
    <mergeCell ref="J10:K10"/>
    <mergeCell ref="O10:P10"/>
    <mergeCell ref="N4:O4"/>
    <mergeCell ref="A6:H6"/>
    <mergeCell ref="I6:P6"/>
    <mergeCell ref="B7:H7"/>
    <mergeCell ref="J7:P7"/>
    <mergeCell ref="B8:D8"/>
    <mergeCell ref="F8:H8"/>
    <mergeCell ref="J8:L8"/>
    <mergeCell ref="N8:P8"/>
    <mergeCell ref="I30:P30"/>
    <mergeCell ref="A31:P31"/>
    <mergeCell ref="A33:P33"/>
    <mergeCell ref="A38:P38"/>
    <mergeCell ref="A43:P43"/>
    <mergeCell ref="I46:P46"/>
    <mergeCell ref="B11:H11"/>
    <mergeCell ref="J11:P11"/>
    <mergeCell ref="A12:P12"/>
    <mergeCell ref="A14:P14"/>
    <mergeCell ref="A25:P25"/>
    <mergeCell ref="A27:P27"/>
    <mergeCell ref="A79:P79"/>
    <mergeCell ref="A84:P84"/>
    <mergeCell ref="A92:P92"/>
    <mergeCell ref="I99:P99"/>
    <mergeCell ref="A100:P100"/>
    <mergeCell ref="A95:P95"/>
    <mergeCell ref="A47:P47"/>
    <mergeCell ref="A49:P49"/>
    <mergeCell ref="A70:P70"/>
    <mergeCell ref="I76:P76"/>
    <mergeCell ref="A153:P153"/>
    <mergeCell ref="A154:P154"/>
    <mergeCell ref="A164:P164"/>
    <mergeCell ref="A166:P166"/>
    <mergeCell ref="A171:P171"/>
    <mergeCell ref="A173:P173"/>
    <mergeCell ref="A130:P130"/>
    <mergeCell ref="A131:P131"/>
    <mergeCell ref="A142:P142"/>
    <mergeCell ref="A145:P145"/>
    <mergeCell ref="A150:P150"/>
    <mergeCell ref="A137:P137"/>
    <mergeCell ref="A201:P201"/>
    <mergeCell ref="A206:P206"/>
    <mergeCell ref="A208:P208"/>
    <mergeCell ref="A209:P209"/>
    <mergeCell ref="A213:P213"/>
    <mergeCell ref="A216:H216"/>
    <mergeCell ref="I216:P216"/>
    <mergeCell ref="A285:P285"/>
    <mergeCell ref="A176:P176"/>
    <mergeCell ref="A182:P182"/>
    <mergeCell ref="A183:P183"/>
    <mergeCell ref="A193:P193"/>
    <mergeCell ref="A200:P200"/>
    <mergeCell ref="A188:P188"/>
    <mergeCell ref="A243:P243"/>
    <mergeCell ref="A251:P251"/>
    <mergeCell ref="A257:P257"/>
    <mergeCell ref="A258:P258"/>
    <mergeCell ref="A261:P261"/>
    <mergeCell ref="A264:P264"/>
    <mergeCell ref="A218:P218"/>
    <mergeCell ref="A219:P219"/>
    <mergeCell ref="A229:P229"/>
    <mergeCell ref="A234:P234"/>
    <mergeCell ref="A236:P236"/>
    <mergeCell ref="A240:P240"/>
    <mergeCell ref="A222:P222"/>
    <mergeCell ref="A289:P289"/>
    <mergeCell ref="A292:P292"/>
    <mergeCell ref="A297:P297"/>
    <mergeCell ref="A298:P298"/>
    <mergeCell ref="A304:P304"/>
    <mergeCell ref="A308:P308"/>
    <mergeCell ref="A265:P265"/>
    <mergeCell ref="A269:P269"/>
    <mergeCell ref="A271:P271"/>
    <mergeCell ref="A272:P272"/>
    <mergeCell ref="A278:P278"/>
    <mergeCell ref="A279:P279"/>
    <mergeCell ref="A323:P323"/>
    <mergeCell ref="A324:P324"/>
    <mergeCell ref="A328:P328"/>
    <mergeCell ref="A330:P330"/>
    <mergeCell ref="A332:P332"/>
    <mergeCell ref="A333:P333"/>
    <mergeCell ref="A309:P309"/>
    <mergeCell ref="A312:P312"/>
    <mergeCell ref="A315:P315"/>
    <mergeCell ref="A317:P317"/>
    <mergeCell ref="A318:P318"/>
    <mergeCell ref="A321:P321"/>
    <mergeCell ref="A346:P346"/>
    <mergeCell ref="A350:P350"/>
    <mergeCell ref="A352:P352"/>
    <mergeCell ref="A355:H355"/>
    <mergeCell ref="I355:P355"/>
    <mergeCell ref="A357:H357"/>
    <mergeCell ref="I357:P357"/>
    <mergeCell ref="A337:P337"/>
    <mergeCell ref="A339:P339"/>
    <mergeCell ref="A340:P340"/>
    <mergeCell ref="A342:P342"/>
    <mergeCell ref="A343:P343"/>
    <mergeCell ref="A345:P345"/>
    <mergeCell ref="A360:P360"/>
    <mergeCell ref="A361:H361"/>
    <mergeCell ref="I361:P361"/>
    <mergeCell ref="I362:I363"/>
    <mergeCell ref="J362:J363"/>
    <mergeCell ref="K362:K363"/>
    <mergeCell ref="L362:L363"/>
    <mergeCell ref="M362:M363"/>
    <mergeCell ref="N362:N363"/>
    <mergeCell ref="O362:O363"/>
    <mergeCell ref="A381:H381"/>
    <mergeCell ref="I381:P381"/>
    <mergeCell ref="A389:H389"/>
    <mergeCell ref="I389:P389"/>
    <mergeCell ref="A397:P397"/>
    <mergeCell ref="A403:P403"/>
    <mergeCell ref="P362:P363"/>
    <mergeCell ref="A364:H364"/>
    <mergeCell ref="A367:P367"/>
    <mergeCell ref="A369:P369"/>
    <mergeCell ref="A370:P370"/>
    <mergeCell ref="A373:H373"/>
    <mergeCell ref="I373:P373"/>
    <mergeCell ref="A430:P430"/>
    <mergeCell ref="A431:P431"/>
    <mergeCell ref="A433:P433"/>
    <mergeCell ref="A438:P438"/>
    <mergeCell ref="A440:P440"/>
    <mergeCell ref="A443:P443"/>
    <mergeCell ref="A408:P408"/>
    <mergeCell ref="A410:P410"/>
    <mergeCell ref="A416:P416"/>
    <mergeCell ref="A422:P422"/>
    <mergeCell ref="A427:P427"/>
    <mergeCell ref="A428:P428"/>
    <mergeCell ref="A449:P449"/>
    <mergeCell ref="B450:E450"/>
    <mergeCell ref="G450:J450"/>
    <mergeCell ref="K450:P450"/>
    <mergeCell ref="C451:E451"/>
    <mergeCell ref="G451:H451"/>
    <mergeCell ref="I451:J451"/>
    <mergeCell ref="K451:L452"/>
    <mergeCell ref="M451:P452"/>
    <mergeCell ref="C452:E452"/>
    <mergeCell ref="G454:H454"/>
    <mergeCell ref="I454:J454"/>
    <mergeCell ref="C455:E455"/>
    <mergeCell ref="G455:H455"/>
    <mergeCell ref="I455:J455"/>
    <mergeCell ref="K455:L456"/>
    <mergeCell ref="M455:P456"/>
    <mergeCell ref="C456:E456"/>
    <mergeCell ref="G452:H452"/>
    <mergeCell ref="I452:J452"/>
    <mergeCell ref="C453:E453"/>
    <mergeCell ref="G453:H453"/>
    <mergeCell ref="I453:J453"/>
    <mergeCell ref="K453:L454"/>
    <mergeCell ref="A287:P287"/>
    <mergeCell ref="A246:P246"/>
    <mergeCell ref="A248:P248"/>
    <mergeCell ref="A77:P77"/>
    <mergeCell ref="C459:E459"/>
    <mergeCell ref="G459:L459"/>
    <mergeCell ref="M459:P460"/>
    <mergeCell ref="A460:B460"/>
    <mergeCell ref="D460:G460"/>
    <mergeCell ref="I460:K460"/>
    <mergeCell ref="M457:P457"/>
    <mergeCell ref="C458:E458"/>
    <mergeCell ref="G458:H458"/>
    <mergeCell ref="I458:J458"/>
    <mergeCell ref="K458:L458"/>
    <mergeCell ref="M458:P458"/>
    <mergeCell ref="G456:H456"/>
    <mergeCell ref="I456:J456"/>
    <mergeCell ref="C457:E457"/>
    <mergeCell ref="G457:H457"/>
    <mergeCell ref="I457:J457"/>
    <mergeCell ref="K457:L457"/>
    <mergeCell ref="M453:P454"/>
    <mergeCell ref="C454:E454"/>
  </mergeCells>
  <conditionalFormatting sqref="I319">
    <cfRule type="expression" dxfId="280" priority="296">
      <formula>IF(#REF!="NO STOCK",TRUE,FALSE)</formula>
    </cfRule>
    <cfRule type="expression" dxfId="279" priority="297">
      <formula>IF(#REF!="LOW",TRUE,FALSE)</formula>
    </cfRule>
  </conditionalFormatting>
  <conditionalFormatting sqref="A33:A35">
    <cfRule type="expression" dxfId="278" priority="294">
      <formula>IF(#REF!="NO STOCK",TRUE,FALSE)</formula>
    </cfRule>
    <cfRule type="expression" dxfId="277" priority="295">
      <formula>IF(#REF!="LOW",TRUE,FALSE)</formula>
    </cfRule>
  </conditionalFormatting>
  <conditionalFormatting sqref="A299">
    <cfRule type="expression" dxfId="276" priority="292">
      <formula>IF(#REF!="NO STOCK",TRUE,FALSE)</formula>
    </cfRule>
    <cfRule type="expression" dxfId="275" priority="293">
      <formula>IF(#REF!="LOW",TRUE,FALSE)</formula>
    </cfRule>
  </conditionalFormatting>
  <conditionalFormatting sqref="P1 P5 C458:E458 C452:E456">
    <cfRule type="cellIs" dxfId="274" priority="291" operator="equal">
      <formula>0</formula>
    </cfRule>
  </conditionalFormatting>
  <conditionalFormatting sqref="P450 P458:P460">
    <cfRule type="cellIs" dxfId="273" priority="290" operator="equal">
      <formula>0</formula>
    </cfRule>
  </conditionalFormatting>
  <conditionalFormatting sqref="C451:E451 I451:J454 C459:E459 I458:J458 I455:I457 M458:P460 M455 M453 M451">
    <cfRule type="cellIs" dxfId="272" priority="289" operator="equal">
      <formula>0</formula>
    </cfRule>
  </conditionalFormatting>
  <conditionalFormatting sqref="AD20 G15:G18 O195:O198 G194:G199 O194:P194 G207 O254:O260 G252:G256 O252:P253 G262:G263 H208:H212 O217:P217 O207:O211 G217 O216 H216 O214:P214 G214:H215 G19:H24 G223:G228 G167 G168:H169 O169:P169 G170 G362:G363 H356 O27:O29 H358:H359 O358:O359 H339:H341 O433:O441 H430:H456 O430:O431 I129 O164:O168 O200:O204 O313 O31:O45 O61:O69 G101:G116 O100:O128 G117:H128 O171:O172 H171:H172 H154:H166 O154:O162 H236 H218:H219 O262:O269 H264:H286 O345:O348 O355:O356 O443:O447 O12 H12 H14:H18 P362 P364:P365 O449:O450 O458:O65544 H460:H65544 O182:O187 O193 O315 O317:O326 O328 A451:A459 F451:F456 F458:F459 O47:O49 G26 O14 O16:O24 G63:H69 O59:P60 O52:O58 H27:H58 G50:G62 O50:P51 H223:H230 G230 H182:H187 G175:H175 H176 G177:H179 O174:P175 O176:O180 G180:G181 H345:H350 O350 O352:O353 H352:H354 O236 O339:O341 G338 H334:H336 H96:H116 O96:O98 O5:O10 H5:H10 H189:H205 O189:O191 O223:O230 G220:H221 G285:H286 O218:O221 O271:O286 O288:O310 H288:H311 O330:O332 H313:H332 O79:O94 O137:O138 H79:H94 G93:G94 G137:H138 H243:H245 H240 O243:O245 O240 O249:O251 H249:H260">
    <cfRule type="cellIs" dxfId="271" priority="288" stopIfTrue="1" operator="equal">
      <formula>0</formula>
    </cfRule>
  </conditionalFormatting>
  <conditionalFormatting sqref="G28:G30">
    <cfRule type="cellIs" dxfId="270" priority="287" stopIfTrue="1" operator="equal">
      <formula>0</formula>
    </cfRule>
  </conditionalFormatting>
  <conditionalFormatting sqref="G32">
    <cfRule type="cellIs" dxfId="269" priority="286" stopIfTrue="1" operator="equal">
      <formula>0</formula>
    </cfRule>
  </conditionalFormatting>
  <conditionalFormatting sqref="G34:G37">
    <cfRule type="cellIs" dxfId="268" priority="285" stopIfTrue="1" operator="equal">
      <formula>0</formula>
    </cfRule>
  </conditionalFormatting>
  <conditionalFormatting sqref="G39:G42">
    <cfRule type="cellIs" dxfId="267" priority="284" stopIfTrue="1" operator="equal">
      <formula>0</formula>
    </cfRule>
  </conditionalFormatting>
  <conditionalFormatting sqref="G44:G46">
    <cfRule type="cellIs" dxfId="266" priority="283" stopIfTrue="1" operator="equal">
      <formula>0</formula>
    </cfRule>
  </conditionalFormatting>
  <conditionalFormatting sqref="G80:G83">
    <cfRule type="cellIs" dxfId="265" priority="282" stopIfTrue="1" operator="equal">
      <formula>0</formula>
    </cfRule>
  </conditionalFormatting>
  <conditionalFormatting sqref="G85:G91">
    <cfRule type="cellIs" dxfId="264" priority="281" stopIfTrue="1" operator="equal">
      <formula>0</formula>
    </cfRule>
  </conditionalFormatting>
  <conditionalFormatting sqref="G96:G99">
    <cfRule type="cellIs" dxfId="263" priority="280" stopIfTrue="1" operator="equal">
      <formula>0</formula>
    </cfRule>
  </conditionalFormatting>
  <conditionalFormatting sqref="G155:G163">
    <cfRule type="cellIs" dxfId="262" priority="279" stopIfTrue="1" operator="equal">
      <formula>0</formula>
    </cfRule>
  </conditionalFormatting>
  <conditionalFormatting sqref="G165">
    <cfRule type="cellIs" dxfId="261" priority="278" stopIfTrue="1" operator="equal">
      <formula>0</formula>
    </cfRule>
  </conditionalFormatting>
  <conditionalFormatting sqref="G172">
    <cfRule type="cellIs" dxfId="260" priority="277" stopIfTrue="1" operator="equal">
      <formula>0</formula>
    </cfRule>
  </conditionalFormatting>
  <conditionalFormatting sqref="G184:G187 G189:G192">
    <cfRule type="cellIs" dxfId="259" priority="276" stopIfTrue="1" operator="equal">
      <formula>0</formula>
    </cfRule>
  </conditionalFormatting>
  <conditionalFormatting sqref="G202:G205">
    <cfRule type="cellIs" dxfId="258" priority="275" stopIfTrue="1" operator="equal">
      <formula>0</formula>
    </cfRule>
  </conditionalFormatting>
  <conditionalFormatting sqref="G210:G212">
    <cfRule type="cellIs" dxfId="257" priority="274" stopIfTrue="1" operator="equal">
      <formula>0</formula>
    </cfRule>
  </conditionalFormatting>
  <conditionalFormatting sqref="G244:G245 G249:G250">
    <cfRule type="cellIs" dxfId="256" priority="273" stopIfTrue="1" operator="equal">
      <formula>0</formula>
    </cfRule>
  </conditionalFormatting>
  <conditionalFormatting sqref="G259:G260">
    <cfRule type="cellIs" dxfId="255" priority="272" stopIfTrue="1" operator="equal">
      <formula>0</formula>
    </cfRule>
  </conditionalFormatting>
  <conditionalFormatting sqref="G266:G268">
    <cfRule type="cellIs" dxfId="254" priority="271" stopIfTrue="1" operator="equal">
      <formula>0</formula>
    </cfRule>
  </conditionalFormatting>
  <conditionalFormatting sqref="G270">
    <cfRule type="cellIs" dxfId="253" priority="270" stopIfTrue="1" operator="equal">
      <formula>0</formula>
    </cfRule>
  </conditionalFormatting>
  <conditionalFormatting sqref="G273:G277">
    <cfRule type="cellIs" dxfId="252" priority="269" stopIfTrue="1" operator="equal">
      <formula>0</formula>
    </cfRule>
  </conditionalFormatting>
  <conditionalFormatting sqref="G280:G286 G288">
    <cfRule type="cellIs" dxfId="251" priority="268" stopIfTrue="1" operator="equal">
      <formula>0</formula>
    </cfRule>
  </conditionalFormatting>
  <conditionalFormatting sqref="G290:G291">
    <cfRule type="cellIs" dxfId="250" priority="267" stopIfTrue="1" operator="equal">
      <formula>0</formula>
    </cfRule>
  </conditionalFormatting>
  <conditionalFormatting sqref="G293:G296">
    <cfRule type="cellIs" dxfId="249" priority="266" stopIfTrue="1" operator="equal">
      <formula>0</formula>
    </cfRule>
  </conditionalFormatting>
  <conditionalFormatting sqref="G299:G303">
    <cfRule type="cellIs" dxfId="248" priority="265" stopIfTrue="1" operator="equal">
      <formula>0</formula>
    </cfRule>
  </conditionalFormatting>
  <conditionalFormatting sqref="G305:G307">
    <cfRule type="cellIs" dxfId="247" priority="264" stopIfTrue="1" operator="equal">
      <formula>0</formula>
    </cfRule>
  </conditionalFormatting>
  <conditionalFormatting sqref="G310:G311">
    <cfRule type="cellIs" dxfId="246" priority="263" stopIfTrue="1" operator="equal">
      <formula>0</formula>
    </cfRule>
  </conditionalFormatting>
  <conditionalFormatting sqref="G313:G314">
    <cfRule type="cellIs" dxfId="245" priority="262" stopIfTrue="1" operator="equal">
      <formula>0</formula>
    </cfRule>
  </conditionalFormatting>
  <conditionalFormatting sqref="G316">
    <cfRule type="cellIs" dxfId="244" priority="261" stopIfTrue="1" operator="equal">
      <formula>0</formula>
    </cfRule>
  </conditionalFormatting>
  <conditionalFormatting sqref="G319:G320">
    <cfRule type="cellIs" dxfId="243" priority="260" stopIfTrue="1" operator="equal">
      <formula>0</formula>
    </cfRule>
  </conditionalFormatting>
  <conditionalFormatting sqref="G322">
    <cfRule type="cellIs" dxfId="242" priority="259" stopIfTrue="1" operator="equal">
      <formula>0</formula>
    </cfRule>
  </conditionalFormatting>
  <conditionalFormatting sqref="G325:G327">
    <cfRule type="cellIs" dxfId="241" priority="258" stopIfTrue="1" operator="equal">
      <formula>0</formula>
    </cfRule>
  </conditionalFormatting>
  <conditionalFormatting sqref="G329">
    <cfRule type="cellIs" dxfId="240" priority="257" stopIfTrue="1" operator="equal">
      <formula>0</formula>
    </cfRule>
  </conditionalFormatting>
  <conditionalFormatting sqref="G331">
    <cfRule type="cellIs" dxfId="239" priority="256" stopIfTrue="1" operator="equal">
      <formula>0</formula>
    </cfRule>
  </conditionalFormatting>
  <conditionalFormatting sqref="G334:G336">
    <cfRule type="cellIs" dxfId="238" priority="255" stopIfTrue="1" operator="equal">
      <formula>0</formula>
    </cfRule>
  </conditionalFormatting>
  <conditionalFormatting sqref="G341">
    <cfRule type="cellIs" dxfId="237" priority="254" stopIfTrue="1" operator="equal">
      <formula>0</formula>
    </cfRule>
  </conditionalFormatting>
  <conditionalFormatting sqref="G347:G349">
    <cfRule type="cellIs" dxfId="236" priority="253" stopIfTrue="1" operator="equal">
      <formula>0</formula>
    </cfRule>
  </conditionalFormatting>
  <conditionalFormatting sqref="G353:G354">
    <cfRule type="cellIs" dxfId="235" priority="252" stopIfTrue="1" operator="equal">
      <formula>0</formula>
    </cfRule>
  </conditionalFormatting>
  <conditionalFormatting sqref="G356">
    <cfRule type="cellIs" dxfId="234" priority="251" stopIfTrue="1" operator="equal">
      <formula>0</formula>
    </cfRule>
  </conditionalFormatting>
  <conditionalFormatting sqref="G358">
    <cfRule type="cellIs" dxfId="233" priority="250" stopIfTrue="1" operator="equal">
      <formula>0</formula>
    </cfRule>
  </conditionalFormatting>
  <conditionalFormatting sqref="G359">
    <cfRule type="cellIs" dxfId="232" priority="249" stopIfTrue="1" operator="equal">
      <formula>0</formula>
    </cfRule>
  </conditionalFormatting>
  <conditionalFormatting sqref="O364:O365">
    <cfRule type="cellIs" dxfId="231" priority="248" stopIfTrue="1" operator="equal">
      <formula>0</formula>
    </cfRule>
  </conditionalFormatting>
  <conditionalFormatting sqref="O362">
    <cfRule type="cellIs" dxfId="230" priority="247" stopIfTrue="1" operator="equal">
      <formula>0</formula>
    </cfRule>
  </conditionalFormatting>
  <conditionalFormatting sqref="G432">
    <cfRule type="cellIs" dxfId="229" priority="246" stopIfTrue="1" operator="equal">
      <formula>0</formula>
    </cfRule>
  </conditionalFormatting>
  <conditionalFormatting sqref="G434:G437">
    <cfRule type="cellIs" dxfId="228" priority="245" stopIfTrue="1" operator="equal">
      <formula>0</formula>
    </cfRule>
  </conditionalFormatting>
  <conditionalFormatting sqref="G439">
    <cfRule type="cellIs" dxfId="227" priority="244" stopIfTrue="1" operator="equal">
      <formula>0</formula>
    </cfRule>
  </conditionalFormatting>
  <conditionalFormatting sqref="G441:G442">
    <cfRule type="cellIs" dxfId="226" priority="243" stopIfTrue="1" operator="equal">
      <formula>0</formula>
    </cfRule>
  </conditionalFormatting>
  <conditionalFormatting sqref="G444:G448">
    <cfRule type="cellIs" dxfId="225" priority="242" stopIfTrue="1" operator="equal">
      <formula>0</formula>
    </cfRule>
  </conditionalFormatting>
  <conditionalFormatting sqref="O1">
    <cfRule type="cellIs" dxfId="224" priority="241" stopIfTrue="1" operator="equal">
      <formula>0</formula>
    </cfRule>
  </conditionalFormatting>
  <conditionalFormatting sqref="P1 AE20 P195:P198 H207 P254:P260 H262:H263 P207:P211 H217 P216 H167 P200:P204 H170 H362:H363 P27:P29 P358:P359 P433:P441 P430:P431 P164:P168 P313 P31:P45 P61:P69 P100:P127 P171:P172 P154:P162 P262:P269 P345:P348 P355:P356 P443:P447 P12 P182:P187 P193 P315 P317:P326 P328 P449:P454 P458:P65544 P47:P49 H26 P14 P16:P24 P52:P58 H59:H62 P176:P180 H180:H181 P350 P352:P353 P236 P339:P341 H338 P96:P98 P5:P10 P189:P191 P223:P230 P218:P221 P271:P286 P288:P310 P330:P332 P79:P94 P137:P138 P243:P245 P240 P249:P251">
    <cfRule type="cellIs" dxfId="223" priority="237" stopIfTrue="1" operator="equal">
      <formula>0</formula>
    </cfRule>
    <cfRule type="cellIs" dxfId="222" priority="240" stopIfTrue="1" operator="equal">
      <formula>" $-   "</formula>
    </cfRule>
  </conditionalFormatting>
  <conditionalFormatting sqref="H15">
    <cfRule type="cellIs" dxfId="221" priority="239" stopIfTrue="1" operator="equal">
      <formula>" $-   "</formula>
    </cfRule>
  </conditionalFormatting>
  <conditionalFormatting sqref="H1">
    <cfRule type="cellIs" dxfId="220" priority="238" stopIfTrue="1" operator="equal">
      <formula>0</formula>
    </cfRule>
  </conditionalFormatting>
  <conditionalFormatting sqref="L460">
    <cfRule type="cellIs" dxfId="219" priority="236" stopIfTrue="1" operator="equal">
      <formula>0</formula>
    </cfRule>
  </conditionalFormatting>
  <conditionalFormatting sqref="O261 H261">
    <cfRule type="cellIs" dxfId="218" priority="235" stopIfTrue="1" operator="equal">
      <formula>0</formula>
    </cfRule>
  </conditionalFormatting>
  <conditionalFormatting sqref="P261">
    <cfRule type="cellIs" dxfId="217" priority="233" stopIfTrue="1" operator="equal">
      <formula>0</formula>
    </cfRule>
    <cfRule type="cellIs" dxfId="216" priority="234" stopIfTrue="1" operator="equal">
      <formula>" $-   "</formula>
    </cfRule>
  </conditionalFormatting>
  <conditionalFormatting sqref="G344">
    <cfRule type="cellIs" dxfId="215" priority="232" stopIfTrue="1" operator="equal">
      <formula>0</formula>
    </cfRule>
  </conditionalFormatting>
  <conditionalFormatting sqref="H344">
    <cfRule type="cellIs" dxfId="214" priority="230" stopIfTrue="1" operator="equal">
      <formula>0</formula>
    </cfRule>
    <cfRule type="cellIs" dxfId="213" priority="231" stopIfTrue="1" operator="equal">
      <formula>" $-   "</formula>
    </cfRule>
  </conditionalFormatting>
  <conditionalFormatting sqref="O15:P15">
    <cfRule type="cellIs" dxfId="212" priority="229" stopIfTrue="1" operator="equal">
      <formula>0</formula>
    </cfRule>
  </conditionalFormatting>
  <conditionalFormatting sqref="H71 O71">
    <cfRule type="cellIs" dxfId="211" priority="228" stopIfTrue="1" operator="equal">
      <formula>0</formula>
    </cfRule>
  </conditionalFormatting>
  <conditionalFormatting sqref="G71">
    <cfRule type="cellIs" dxfId="210" priority="227" stopIfTrue="1" operator="equal">
      <formula>0</formula>
    </cfRule>
  </conditionalFormatting>
  <conditionalFormatting sqref="H72:H76">
    <cfRule type="cellIs" dxfId="209" priority="221" stopIfTrue="1" operator="equal">
      <formula>0</formula>
    </cfRule>
  </conditionalFormatting>
  <conditionalFormatting sqref="G72:G76">
    <cfRule type="cellIs" dxfId="208" priority="220" stopIfTrue="1" operator="equal">
      <formula>0</formula>
    </cfRule>
  </conditionalFormatting>
  <conditionalFormatting sqref="P71">
    <cfRule type="cellIs" dxfId="207" priority="225" stopIfTrue="1" operator="equal">
      <formula>0</formula>
    </cfRule>
    <cfRule type="cellIs" dxfId="206" priority="226" stopIfTrue="1" operator="equal">
      <formula>" $-   "</formula>
    </cfRule>
  </conditionalFormatting>
  <conditionalFormatting sqref="O72:O75">
    <cfRule type="cellIs" dxfId="205" priority="224" stopIfTrue="1" operator="equal">
      <formula>0</formula>
    </cfRule>
  </conditionalFormatting>
  <conditionalFormatting sqref="P72:P75">
    <cfRule type="cellIs" dxfId="204" priority="222" stopIfTrue="1" operator="equal">
      <formula>0</formula>
    </cfRule>
    <cfRule type="cellIs" dxfId="203" priority="223" stopIfTrue="1" operator="equal">
      <formula>" $-   "</formula>
    </cfRule>
  </conditionalFormatting>
  <conditionalFormatting sqref="O131:O138 H131:H139">
    <cfRule type="cellIs" dxfId="202" priority="219" stopIfTrue="1" operator="equal">
      <formula>0</formula>
    </cfRule>
  </conditionalFormatting>
  <conditionalFormatting sqref="G132:G139">
    <cfRule type="cellIs" dxfId="201" priority="218" stopIfTrue="1" operator="equal">
      <formula>0</formula>
    </cfRule>
  </conditionalFormatting>
  <conditionalFormatting sqref="P131:P138">
    <cfRule type="cellIs" dxfId="200" priority="216" stopIfTrue="1" operator="equal">
      <formula>0</formula>
    </cfRule>
    <cfRule type="cellIs" dxfId="199" priority="217" stopIfTrue="1" operator="equal">
      <formula>" $-   "</formula>
    </cfRule>
  </conditionalFormatting>
  <conditionalFormatting sqref="O143:O144 H143:H144">
    <cfRule type="cellIs" dxfId="198" priority="215" stopIfTrue="1" operator="equal">
      <formula>0</formula>
    </cfRule>
  </conditionalFormatting>
  <conditionalFormatting sqref="G143:G144">
    <cfRule type="cellIs" dxfId="197" priority="214" stopIfTrue="1" operator="equal">
      <formula>0</formula>
    </cfRule>
  </conditionalFormatting>
  <conditionalFormatting sqref="P143:P144">
    <cfRule type="cellIs" dxfId="196" priority="212" stopIfTrue="1" operator="equal">
      <formula>0</formula>
    </cfRule>
    <cfRule type="cellIs" dxfId="195" priority="213" stopIfTrue="1" operator="equal">
      <formula>" $-   "</formula>
    </cfRule>
  </conditionalFormatting>
  <conditionalFormatting sqref="O146:O147 H146:H147">
    <cfRule type="cellIs" dxfId="194" priority="211" stopIfTrue="1" operator="equal">
      <formula>0</formula>
    </cfRule>
  </conditionalFormatting>
  <conditionalFormatting sqref="G146:G147">
    <cfRule type="cellIs" dxfId="193" priority="210" stopIfTrue="1" operator="equal">
      <formula>0</formula>
    </cfRule>
  </conditionalFormatting>
  <conditionalFormatting sqref="P146:P147">
    <cfRule type="cellIs" dxfId="192" priority="208" stopIfTrue="1" operator="equal">
      <formula>0</formula>
    </cfRule>
    <cfRule type="cellIs" dxfId="191" priority="209" stopIfTrue="1" operator="equal">
      <formula>" $-   "</formula>
    </cfRule>
  </conditionalFormatting>
  <conditionalFormatting sqref="O145 H145">
    <cfRule type="cellIs" dxfId="190" priority="207" stopIfTrue="1" operator="equal">
      <formula>0</formula>
    </cfRule>
  </conditionalFormatting>
  <conditionalFormatting sqref="P145">
    <cfRule type="cellIs" dxfId="189" priority="205" stopIfTrue="1" operator="equal">
      <formula>0</formula>
    </cfRule>
    <cfRule type="cellIs" dxfId="188" priority="206" stopIfTrue="1" operator="equal">
      <formula>" $-   "</formula>
    </cfRule>
  </conditionalFormatting>
  <conditionalFormatting sqref="O142 H142">
    <cfRule type="cellIs" dxfId="187" priority="204" stopIfTrue="1" operator="equal">
      <formula>0</formula>
    </cfRule>
  </conditionalFormatting>
  <conditionalFormatting sqref="P142">
    <cfRule type="cellIs" dxfId="186" priority="202" stopIfTrue="1" operator="equal">
      <formula>0</formula>
    </cfRule>
    <cfRule type="cellIs" dxfId="185" priority="203" stopIfTrue="1" operator="equal">
      <formula>" $-   "</formula>
    </cfRule>
  </conditionalFormatting>
  <conditionalFormatting sqref="P148:P149">
    <cfRule type="cellIs" dxfId="184" priority="198" stopIfTrue="1" operator="equal">
      <formula>0</formula>
    </cfRule>
    <cfRule type="cellIs" dxfId="183" priority="199" stopIfTrue="1" operator="equal">
      <formula>" $-   "</formula>
    </cfRule>
  </conditionalFormatting>
  <conditionalFormatting sqref="O148:O149 H148:H149">
    <cfRule type="cellIs" dxfId="182" priority="201" stopIfTrue="1" operator="equal">
      <formula>0</formula>
    </cfRule>
  </conditionalFormatting>
  <conditionalFormatting sqref="G148:G149">
    <cfRule type="cellIs" dxfId="181" priority="200" stopIfTrue="1" operator="equal">
      <formula>0</formula>
    </cfRule>
  </conditionalFormatting>
  <conditionalFormatting sqref="H151:H152">
    <cfRule type="cellIs" dxfId="180" priority="197" stopIfTrue="1" operator="equal">
      <formula>0</formula>
    </cfRule>
  </conditionalFormatting>
  <conditionalFormatting sqref="G151:G152">
    <cfRule type="cellIs" dxfId="179" priority="196" stopIfTrue="1" operator="equal">
      <formula>0</formula>
    </cfRule>
  </conditionalFormatting>
  <conditionalFormatting sqref="P150">
    <cfRule type="cellIs" dxfId="178" priority="193" stopIfTrue="1" operator="equal">
      <formula>0</formula>
    </cfRule>
    <cfRule type="cellIs" dxfId="177" priority="194" stopIfTrue="1" operator="equal">
      <formula>" $-   "</formula>
    </cfRule>
  </conditionalFormatting>
  <conditionalFormatting sqref="O150 H150">
    <cfRule type="cellIs" dxfId="176" priority="195" stopIfTrue="1" operator="equal">
      <formula>0</formula>
    </cfRule>
  </conditionalFormatting>
  <conditionalFormatting sqref="Q146:Q147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{599AFA33-4EE2-472B-B650-64A634FAB0B6}</x14:id>
        </ext>
      </extLst>
    </cfRule>
  </conditionalFormatting>
  <conditionalFormatting sqref="P152">
    <cfRule type="cellIs" dxfId="175" priority="189" stopIfTrue="1" operator="equal">
      <formula>0</formula>
    </cfRule>
    <cfRule type="cellIs" dxfId="174" priority="190" stopIfTrue="1" operator="equal">
      <formula>" $-   "</formula>
    </cfRule>
  </conditionalFormatting>
  <conditionalFormatting sqref="O152">
    <cfRule type="cellIs" dxfId="173" priority="191" stopIfTrue="1" operator="equal">
      <formula>0</formula>
    </cfRule>
  </conditionalFormatting>
  <conditionalFormatting sqref="P151">
    <cfRule type="cellIs" dxfId="172" priority="186" stopIfTrue="1" operator="equal">
      <formula>0</formula>
    </cfRule>
    <cfRule type="cellIs" dxfId="171" priority="187" stopIfTrue="1" operator="equal">
      <formula>" $-   "</formula>
    </cfRule>
  </conditionalFormatting>
  <conditionalFormatting sqref="O151">
    <cfRule type="cellIs" dxfId="170" priority="188" stopIfTrue="1" operator="equal">
      <formula>0</formula>
    </cfRule>
  </conditionalFormatting>
  <conditionalFormatting sqref="H342 O342">
    <cfRule type="cellIs" dxfId="169" priority="185" stopIfTrue="1" operator="equal">
      <formula>0</formula>
    </cfRule>
  </conditionalFormatting>
  <conditionalFormatting sqref="P342">
    <cfRule type="cellIs" dxfId="168" priority="183" stopIfTrue="1" operator="equal">
      <formula>0</formula>
    </cfRule>
    <cfRule type="cellIs" dxfId="167" priority="184" stopIfTrue="1" operator="equal">
      <formula>" $-   "</formula>
    </cfRule>
  </conditionalFormatting>
  <conditionalFormatting sqref="H360 O360">
    <cfRule type="cellIs" dxfId="166" priority="182" stopIfTrue="1" operator="equal">
      <formula>0</formula>
    </cfRule>
  </conditionalFormatting>
  <conditionalFormatting sqref="P360">
    <cfRule type="cellIs" dxfId="165" priority="180" stopIfTrue="1" operator="equal">
      <formula>0</formula>
    </cfRule>
    <cfRule type="cellIs" dxfId="164" priority="181" stopIfTrue="1" operator="equal">
      <formula>" $-   "</formula>
    </cfRule>
  </conditionalFormatting>
  <conditionalFormatting sqref="H368">
    <cfRule type="cellIs" dxfId="163" priority="179" stopIfTrue="1" operator="equal">
      <formula>0</formula>
    </cfRule>
  </conditionalFormatting>
  <conditionalFormatting sqref="G368">
    <cfRule type="cellIs" dxfId="162" priority="178" stopIfTrue="1" operator="equal">
      <formula>0</formula>
    </cfRule>
  </conditionalFormatting>
  <conditionalFormatting sqref="H129">
    <cfRule type="cellIs" dxfId="161" priority="177" stopIfTrue="1" operator="equal">
      <formula>0</formula>
    </cfRule>
  </conditionalFormatting>
  <conditionalFormatting sqref="G129">
    <cfRule type="cellIs" dxfId="160" priority="176" stopIfTrue="1" operator="equal">
      <formula>0</formula>
    </cfRule>
  </conditionalFormatting>
  <conditionalFormatting sqref="P128">
    <cfRule type="cellIs" dxfId="159" priority="174" stopIfTrue="1" operator="equal">
      <formula>0</formula>
    </cfRule>
    <cfRule type="cellIs" dxfId="158" priority="175" stopIfTrue="1" operator="equal">
      <formula>" $-   "</formula>
    </cfRule>
  </conditionalFormatting>
  <conditionalFormatting sqref="P432">
    <cfRule type="cellIs" dxfId="157" priority="173" stopIfTrue="1" operator="equal">
      <formula>0</formula>
    </cfRule>
  </conditionalFormatting>
  <conditionalFormatting sqref="O432">
    <cfRule type="cellIs" dxfId="156" priority="172" stopIfTrue="1" operator="equal">
      <formula>0</formula>
    </cfRule>
  </conditionalFormatting>
  <conditionalFormatting sqref="H312 O312">
    <cfRule type="cellIs" dxfId="155" priority="171" stopIfTrue="1" operator="equal">
      <formula>0</formula>
    </cfRule>
  </conditionalFormatting>
  <conditionalFormatting sqref="P312">
    <cfRule type="cellIs" dxfId="154" priority="169" stopIfTrue="1" operator="equal">
      <formula>0</formula>
    </cfRule>
    <cfRule type="cellIs" dxfId="153" priority="170" stopIfTrue="1" operator="equal">
      <formula>" $-   "</formula>
    </cfRule>
  </conditionalFormatting>
  <conditionalFormatting sqref="O368">
    <cfRule type="cellIs" dxfId="152" priority="168" stopIfTrue="1" operator="equal">
      <formula>0</formula>
    </cfRule>
  </conditionalFormatting>
  <conditionalFormatting sqref="P368">
    <cfRule type="cellIs" dxfId="151" priority="166" stopIfTrue="1" operator="equal">
      <formula>0</formula>
    </cfRule>
    <cfRule type="cellIs" dxfId="150" priority="167" stopIfTrue="1" operator="equal">
      <formula>" $-   "</formula>
    </cfRule>
  </conditionalFormatting>
  <conditionalFormatting sqref="G365">
    <cfRule type="cellIs" dxfId="149" priority="165" stopIfTrue="1" operator="equal">
      <formula>0</formula>
    </cfRule>
  </conditionalFormatting>
  <conditionalFormatting sqref="H365">
    <cfRule type="cellIs" dxfId="148" priority="163" stopIfTrue="1" operator="equal">
      <formula>0</formula>
    </cfRule>
    <cfRule type="cellIs" dxfId="147" priority="164" stopIfTrue="1" operator="equal">
      <formula>" $-   "</formula>
    </cfRule>
  </conditionalFormatting>
  <conditionalFormatting sqref="H234 O234">
    <cfRule type="cellIs" dxfId="146" priority="159" stopIfTrue="1" operator="equal">
      <formula>0</formula>
    </cfRule>
  </conditionalFormatting>
  <conditionalFormatting sqref="P234">
    <cfRule type="cellIs" dxfId="145" priority="157" stopIfTrue="1" operator="equal">
      <formula>0</formula>
    </cfRule>
    <cfRule type="cellIs" dxfId="144" priority="158" stopIfTrue="1" operator="equal">
      <formula>" $-   "</formula>
    </cfRule>
  </conditionalFormatting>
  <conditionalFormatting sqref="O369 O374:O379 H369 H371:H372 H382:H387 O382:O386 H374:H379">
    <cfRule type="cellIs" dxfId="143" priority="156" stopIfTrue="1" operator="equal">
      <formula>0</formula>
    </cfRule>
  </conditionalFormatting>
  <conditionalFormatting sqref="O371:O372">
    <cfRule type="cellIs" dxfId="142" priority="149" stopIfTrue="1" operator="equal">
      <formula>0</formula>
    </cfRule>
  </conditionalFormatting>
  <conditionalFormatting sqref="G371:G372">
    <cfRule type="cellIs" dxfId="141" priority="155" stopIfTrue="1" operator="equal">
      <formula>0</formula>
    </cfRule>
  </conditionalFormatting>
  <conditionalFormatting sqref="G374:G379 G382:G387">
    <cfRule type="cellIs" dxfId="140" priority="154" stopIfTrue="1" operator="equal">
      <formula>0</formula>
    </cfRule>
  </conditionalFormatting>
  <conditionalFormatting sqref="P369">
    <cfRule type="cellIs" dxfId="139" priority="152" stopIfTrue="1" operator="equal">
      <formula>0</formula>
    </cfRule>
    <cfRule type="cellIs" dxfId="138" priority="153" stopIfTrue="1" operator="equal">
      <formula>" $-   "</formula>
    </cfRule>
  </conditionalFormatting>
  <conditionalFormatting sqref="P374:P379 P382:P386">
    <cfRule type="cellIs" dxfId="137" priority="151" stopIfTrue="1" operator="equal">
      <formula>0</formula>
    </cfRule>
  </conditionalFormatting>
  <conditionalFormatting sqref="P371:P372">
    <cfRule type="cellIs" dxfId="136" priority="150" stopIfTrue="1" operator="equal">
      <formula>0</formula>
    </cfRule>
  </conditionalFormatting>
  <conditionalFormatting sqref="O403:O406 H403:H407">
    <cfRule type="cellIs" dxfId="135" priority="148" stopIfTrue="1" operator="equal">
      <formula>0</formula>
    </cfRule>
  </conditionalFormatting>
  <conditionalFormatting sqref="G404:G407">
    <cfRule type="cellIs" dxfId="134" priority="147" stopIfTrue="1" operator="equal">
      <formula>0</formula>
    </cfRule>
  </conditionalFormatting>
  <conditionalFormatting sqref="P403">
    <cfRule type="cellIs" dxfId="133" priority="145" stopIfTrue="1" operator="equal">
      <formula>0</formula>
    </cfRule>
    <cfRule type="cellIs" dxfId="132" priority="146" stopIfTrue="1" operator="equal">
      <formula>" $-   "</formula>
    </cfRule>
  </conditionalFormatting>
  <conditionalFormatting sqref="P404:P406">
    <cfRule type="cellIs" dxfId="131" priority="144" stopIfTrue="1" operator="equal">
      <formula>0</formula>
    </cfRule>
  </conditionalFormatting>
  <conditionalFormatting sqref="O407">
    <cfRule type="cellIs" dxfId="130" priority="143" stopIfTrue="1" operator="equal">
      <formula>0</formula>
    </cfRule>
  </conditionalFormatting>
  <conditionalFormatting sqref="P407">
    <cfRule type="cellIs" dxfId="129" priority="142" stopIfTrue="1" operator="equal">
      <formula>0</formula>
    </cfRule>
  </conditionalFormatting>
  <conditionalFormatting sqref="O397:O400 H397:H401">
    <cfRule type="cellIs" dxfId="128" priority="141" stopIfTrue="1" operator="equal">
      <formula>0</formula>
    </cfRule>
  </conditionalFormatting>
  <conditionalFormatting sqref="G398:G401">
    <cfRule type="cellIs" dxfId="127" priority="140" stopIfTrue="1" operator="equal">
      <formula>0</formula>
    </cfRule>
  </conditionalFormatting>
  <conditionalFormatting sqref="P397">
    <cfRule type="cellIs" dxfId="126" priority="138" stopIfTrue="1" operator="equal">
      <formula>0</formula>
    </cfRule>
    <cfRule type="cellIs" dxfId="125" priority="139" stopIfTrue="1" operator="equal">
      <formula>" $-   "</formula>
    </cfRule>
  </conditionalFormatting>
  <conditionalFormatting sqref="P398:P400">
    <cfRule type="cellIs" dxfId="124" priority="137" stopIfTrue="1" operator="equal">
      <formula>0</formula>
    </cfRule>
  </conditionalFormatting>
  <conditionalFormatting sqref="O370 H370">
    <cfRule type="cellIs" dxfId="123" priority="136" stopIfTrue="1" operator="equal">
      <formula>0</formula>
    </cfRule>
  </conditionalFormatting>
  <conditionalFormatting sqref="P370">
    <cfRule type="cellIs" dxfId="122" priority="134" stopIfTrue="1" operator="equal">
      <formula>0</formula>
    </cfRule>
    <cfRule type="cellIs" dxfId="121" priority="135" stopIfTrue="1" operator="equal">
      <formula>" $-   "</formula>
    </cfRule>
  </conditionalFormatting>
  <conditionalFormatting sqref="O387">
    <cfRule type="cellIs" dxfId="120" priority="133" stopIfTrue="1" operator="equal">
      <formula>0</formula>
    </cfRule>
  </conditionalFormatting>
  <conditionalFormatting sqref="P387">
    <cfRule type="cellIs" dxfId="119" priority="132" stopIfTrue="1" operator="equal">
      <formula>0</formula>
    </cfRule>
  </conditionalFormatting>
  <conditionalFormatting sqref="P380">
    <cfRule type="cellIs" dxfId="118" priority="124" stopIfTrue="1" operator="equal">
      <formula>0</formula>
    </cfRule>
  </conditionalFormatting>
  <conditionalFormatting sqref="H390:H395 O390:O394">
    <cfRule type="cellIs" dxfId="117" priority="131" stopIfTrue="1" operator="equal">
      <formula>0</formula>
    </cfRule>
  </conditionalFormatting>
  <conditionalFormatting sqref="G390:G395">
    <cfRule type="cellIs" dxfId="116" priority="130" stopIfTrue="1" operator="equal">
      <formula>0</formula>
    </cfRule>
  </conditionalFormatting>
  <conditionalFormatting sqref="P390:P394">
    <cfRule type="cellIs" dxfId="115" priority="129" stopIfTrue="1" operator="equal">
      <formula>0</formula>
    </cfRule>
  </conditionalFormatting>
  <conditionalFormatting sqref="O395">
    <cfRule type="cellIs" dxfId="114" priority="128" stopIfTrue="1" operator="equal">
      <formula>0</formula>
    </cfRule>
  </conditionalFormatting>
  <conditionalFormatting sqref="P395">
    <cfRule type="cellIs" dxfId="113" priority="127" stopIfTrue="1" operator="equal">
      <formula>0</formula>
    </cfRule>
  </conditionalFormatting>
  <conditionalFormatting sqref="H380">
    <cfRule type="cellIs" dxfId="112" priority="126" stopIfTrue="1" operator="equal">
      <formula>0</formula>
    </cfRule>
  </conditionalFormatting>
  <conditionalFormatting sqref="H388">
    <cfRule type="cellIs" dxfId="111" priority="122" stopIfTrue="1" operator="equal">
      <formula>0</formula>
    </cfRule>
  </conditionalFormatting>
  <conditionalFormatting sqref="O380">
    <cfRule type="cellIs" dxfId="110" priority="123" stopIfTrue="1" operator="equal">
      <formula>0</formula>
    </cfRule>
  </conditionalFormatting>
  <conditionalFormatting sqref="P388">
    <cfRule type="cellIs" dxfId="109" priority="120" stopIfTrue="1" operator="equal">
      <formula>0</formula>
    </cfRule>
  </conditionalFormatting>
  <conditionalFormatting sqref="G380">
    <cfRule type="cellIs" dxfId="108" priority="125" stopIfTrue="1" operator="equal">
      <formula>0</formula>
    </cfRule>
  </conditionalFormatting>
  <conditionalFormatting sqref="H396">
    <cfRule type="cellIs" dxfId="107" priority="118" stopIfTrue="1" operator="equal">
      <formula>0</formula>
    </cfRule>
  </conditionalFormatting>
  <conditionalFormatting sqref="O388">
    <cfRule type="cellIs" dxfId="106" priority="119" stopIfTrue="1" operator="equal">
      <formula>0</formula>
    </cfRule>
  </conditionalFormatting>
  <conditionalFormatting sqref="G388">
    <cfRule type="cellIs" dxfId="105" priority="121" stopIfTrue="1" operator="equal">
      <formula>0</formula>
    </cfRule>
  </conditionalFormatting>
  <conditionalFormatting sqref="G396">
    <cfRule type="cellIs" dxfId="104" priority="117" stopIfTrue="1" operator="equal">
      <formula>0</formula>
    </cfRule>
  </conditionalFormatting>
  <conditionalFormatting sqref="O396">
    <cfRule type="cellIs" dxfId="103" priority="115" stopIfTrue="1" operator="equal">
      <formula>0</formula>
    </cfRule>
  </conditionalFormatting>
  <conditionalFormatting sqref="P396">
    <cfRule type="cellIs" dxfId="102" priority="116" stopIfTrue="1" operator="equal">
      <formula>0</formula>
    </cfRule>
  </conditionalFormatting>
  <conditionalFormatting sqref="G402">
    <cfRule type="cellIs" dxfId="101" priority="113" stopIfTrue="1" operator="equal">
      <formula>0</formula>
    </cfRule>
  </conditionalFormatting>
  <conditionalFormatting sqref="P402">
    <cfRule type="cellIs" dxfId="100" priority="112" stopIfTrue="1" operator="equal">
      <formula>0</formula>
    </cfRule>
  </conditionalFormatting>
  <conditionalFormatting sqref="H402">
    <cfRule type="cellIs" dxfId="99" priority="114" stopIfTrue="1" operator="equal">
      <formula>0</formula>
    </cfRule>
  </conditionalFormatting>
  <conditionalFormatting sqref="O402">
    <cfRule type="cellIs" dxfId="98" priority="111" stopIfTrue="1" operator="equal">
      <formula>0</formula>
    </cfRule>
  </conditionalFormatting>
  <conditionalFormatting sqref="H366">
    <cfRule type="cellIs" dxfId="97" priority="110" stopIfTrue="1" operator="equal">
      <formula>0</formula>
    </cfRule>
  </conditionalFormatting>
  <conditionalFormatting sqref="O366">
    <cfRule type="cellIs" dxfId="96" priority="107" stopIfTrue="1" operator="equal">
      <formula>0</formula>
    </cfRule>
  </conditionalFormatting>
  <conditionalFormatting sqref="G366">
    <cfRule type="cellIs" dxfId="95" priority="109" stopIfTrue="1" operator="equal">
      <formula>0</formula>
    </cfRule>
  </conditionalFormatting>
  <conditionalFormatting sqref="P366">
    <cfRule type="cellIs" dxfId="94" priority="108" stopIfTrue="1" operator="equal">
      <formula>0</formula>
    </cfRule>
  </conditionalFormatting>
  <conditionalFormatting sqref="O417 G417:H418 G411:H414 O411:O413 H419:H420 G423:H426 O419 O423:O425">
    <cfRule type="cellIs" dxfId="93" priority="106" stopIfTrue="1" operator="equal">
      <formula>0</formula>
    </cfRule>
  </conditionalFormatting>
  <conditionalFormatting sqref="G419:G420">
    <cfRule type="cellIs" dxfId="92" priority="105" stopIfTrue="1" operator="equal">
      <formula>0</formula>
    </cfRule>
  </conditionalFormatting>
  <conditionalFormatting sqref="P417 P411:P413 P419 P423:P425">
    <cfRule type="cellIs" dxfId="91" priority="102" stopIfTrue="1" operator="equal">
      <formula>0</formula>
    </cfRule>
    <cfRule type="cellIs" dxfId="90" priority="104" stopIfTrue="1" operator="equal">
      <formula>" $-   "</formula>
    </cfRule>
  </conditionalFormatting>
  <conditionalFormatting sqref="H411">
    <cfRule type="cellIs" dxfId="89" priority="103" stopIfTrue="1" operator="equal">
      <formula>" $-   "</formula>
    </cfRule>
  </conditionalFormatting>
  <conditionalFormatting sqref="O418">
    <cfRule type="cellIs" dxfId="88" priority="101" stopIfTrue="1" operator="equal">
      <formula>0</formula>
    </cfRule>
  </conditionalFormatting>
  <conditionalFormatting sqref="P418">
    <cfRule type="cellIs" dxfId="87" priority="99" stopIfTrue="1" operator="equal">
      <formula>0</formula>
    </cfRule>
    <cfRule type="cellIs" dxfId="86" priority="100" stopIfTrue="1" operator="equal">
      <formula>" $-   "</formula>
    </cfRule>
  </conditionalFormatting>
  <conditionalFormatting sqref="H408 O408">
    <cfRule type="cellIs" dxfId="85" priority="98" stopIfTrue="1" operator="equal">
      <formula>0</formula>
    </cfRule>
  </conditionalFormatting>
  <conditionalFormatting sqref="P408">
    <cfRule type="cellIs" dxfId="84" priority="96" stopIfTrue="1" operator="equal">
      <formula>0</formula>
    </cfRule>
    <cfRule type="cellIs" dxfId="83" priority="97" stopIfTrue="1" operator="equal">
      <formula>" $-   "</formula>
    </cfRule>
  </conditionalFormatting>
  <conditionalFormatting sqref="G415">
    <cfRule type="cellIs" dxfId="82" priority="94" stopIfTrue="1" operator="equal">
      <formula>0</formula>
    </cfRule>
  </conditionalFormatting>
  <conditionalFormatting sqref="P415">
    <cfRule type="cellIs" dxfId="81" priority="93" stopIfTrue="1" operator="equal">
      <formula>0</formula>
    </cfRule>
  </conditionalFormatting>
  <conditionalFormatting sqref="H415">
    <cfRule type="cellIs" dxfId="80" priority="95" stopIfTrue="1" operator="equal">
      <formula>0</formula>
    </cfRule>
  </conditionalFormatting>
  <conditionalFormatting sqref="O415">
    <cfRule type="cellIs" dxfId="79" priority="92" stopIfTrue="1" operator="equal">
      <formula>0</formula>
    </cfRule>
  </conditionalFormatting>
  <conditionalFormatting sqref="G421">
    <cfRule type="cellIs" dxfId="78" priority="90" stopIfTrue="1" operator="equal">
      <formula>0</formula>
    </cfRule>
  </conditionalFormatting>
  <conditionalFormatting sqref="P421">
    <cfRule type="cellIs" dxfId="77" priority="89" stopIfTrue="1" operator="equal">
      <formula>0</formula>
    </cfRule>
  </conditionalFormatting>
  <conditionalFormatting sqref="H421">
    <cfRule type="cellIs" dxfId="76" priority="91" stopIfTrue="1" operator="equal">
      <formula>0</formula>
    </cfRule>
  </conditionalFormatting>
  <conditionalFormatting sqref="O421">
    <cfRule type="cellIs" dxfId="75" priority="88" stopIfTrue="1" operator="equal">
      <formula>0</formula>
    </cfRule>
  </conditionalFormatting>
  <conditionalFormatting sqref="P6:P9">
    <cfRule type="cellIs" dxfId="74" priority="87" operator="equal">
      <formula>0</formula>
    </cfRule>
  </conditionalFormatting>
  <conditionalFormatting sqref="O410">
    <cfRule type="cellIs" dxfId="73" priority="83" stopIfTrue="1" operator="equal">
      <formula>0</formula>
    </cfRule>
  </conditionalFormatting>
  <conditionalFormatting sqref="I46 I30">
    <cfRule type="cellIs" dxfId="72" priority="82" stopIfTrue="1" operator="equal">
      <formula>0</formula>
    </cfRule>
  </conditionalFormatting>
  <conditionalFormatting sqref="I76">
    <cfRule type="cellIs" dxfId="71" priority="81" stopIfTrue="1" operator="equal">
      <formula>0</formula>
    </cfRule>
  </conditionalFormatting>
  <conditionalFormatting sqref="I448 I442 I426 I420 I414 I401 I354 I349 I344 I329 I327 I316 I314 I311 I270 I215 I212 I205 I199 I192 I170 I163 I139 I99">
    <cfRule type="cellIs" dxfId="70" priority="80" stopIfTrue="1" operator="equal">
      <formula>0</formula>
    </cfRule>
  </conditionalFormatting>
  <conditionalFormatting sqref="C457:E457">
    <cfRule type="cellIs" dxfId="69" priority="79" operator="equal">
      <formula>0</formula>
    </cfRule>
  </conditionalFormatting>
  <conditionalFormatting sqref="F457">
    <cfRule type="cellIs" dxfId="68" priority="78" stopIfTrue="1" operator="equal">
      <formula>0</formula>
    </cfRule>
  </conditionalFormatting>
  <conditionalFormatting sqref="H457">
    <cfRule type="cellIs" dxfId="67" priority="77" stopIfTrue="1" operator="equal">
      <formula>0</formula>
    </cfRule>
  </conditionalFormatting>
  <conditionalFormatting sqref="M457">
    <cfRule type="cellIs" dxfId="66" priority="76" operator="equal">
      <formula>0</formula>
    </cfRule>
  </conditionalFormatting>
  <conditionalFormatting sqref="P457">
    <cfRule type="cellIs" dxfId="65" priority="74" stopIfTrue="1" operator="equal">
      <formula>0</formula>
    </cfRule>
    <cfRule type="cellIs" dxfId="64" priority="75" stopIfTrue="1" operator="equal">
      <formula>" $-   "</formula>
    </cfRule>
  </conditionalFormatting>
  <conditionalFormatting sqref="O25 H25">
    <cfRule type="cellIs" dxfId="63" priority="73" stopIfTrue="1" operator="equal">
      <formula>0</formula>
    </cfRule>
  </conditionalFormatting>
  <conditionalFormatting sqref="P25">
    <cfRule type="cellIs" dxfId="62" priority="71" stopIfTrue="1" operator="equal">
      <formula>0</formula>
    </cfRule>
    <cfRule type="cellIs" dxfId="61" priority="72" stopIfTrue="1" operator="equal">
      <formula>" $-   "</formula>
    </cfRule>
  </conditionalFormatting>
  <conditionalFormatting sqref="H173 O173">
    <cfRule type="cellIs" dxfId="60" priority="70" stopIfTrue="1" operator="equal">
      <formula>0</formula>
    </cfRule>
  </conditionalFormatting>
  <conditionalFormatting sqref="P173">
    <cfRule type="cellIs" dxfId="59" priority="68" stopIfTrue="1" operator="equal">
      <formula>0</formula>
    </cfRule>
    <cfRule type="cellIs" dxfId="58" priority="69" stopIfTrue="1" operator="equal">
      <formula>" $-   "</formula>
    </cfRule>
  </conditionalFormatting>
  <conditionalFormatting sqref="H174">
    <cfRule type="cellIs" dxfId="57" priority="67" stopIfTrue="1" operator="equal">
      <formula>0</formula>
    </cfRule>
  </conditionalFormatting>
  <conditionalFormatting sqref="G174">
    <cfRule type="cellIs" dxfId="56" priority="66" stopIfTrue="1" operator="equal">
      <formula>0</formula>
    </cfRule>
  </conditionalFormatting>
  <conditionalFormatting sqref="P11">
    <cfRule type="cellIs" dxfId="55" priority="65" operator="equal">
      <formula>0</formula>
    </cfRule>
  </conditionalFormatting>
  <conditionalFormatting sqref="O11 H11">
    <cfRule type="cellIs" dxfId="54" priority="64" stopIfTrue="1" operator="equal">
      <formula>0</formula>
    </cfRule>
  </conditionalFormatting>
  <conditionalFormatting sqref="P11">
    <cfRule type="cellIs" dxfId="53" priority="62" stopIfTrue="1" operator="equal">
      <formula>0</formula>
    </cfRule>
    <cfRule type="cellIs" dxfId="52" priority="63" stopIfTrue="1" operator="equal">
      <formula>" $-   "</formula>
    </cfRule>
  </conditionalFormatting>
  <conditionalFormatting sqref="O70 H70">
    <cfRule type="cellIs" dxfId="51" priority="55" stopIfTrue="1" operator="equal">
      <formula>0</formula>
    </cfRule>
  </conditionalFormatting>
  <conditionalFormatting sqref="P70">
    <cfRule type="cellIs" dxfId="50" priority="53" stopIfTrue="1" operator="equal">
      <formula>0</formula>
    </cfRule>
    <cfRule type="cellIs" dxfId="49" priority="54" stopIfTrue="1" operator="equal">
      <formula>" $-   "</formula>
    </cfRule>
  </conditionalFormatting>
  <conditionalFormatting sqref="G231:H233 O231:O233">
    <cfRule type="cellIs" dxfId="48" priority="52" stopIfTrue="1" operator="equal">
      <formula>0</formula>
    </cfRule>
  </conditionalFormatting>
  <conditionalFormatting sqref="P231:P233">
    <cfRule type="cellIs" dxfId="47" priority="50" stopIfTrue="1" operator="equal">
      <formula>0</formula>
    </cfRule>
    <cfRule type="cellIs" dxfId="46" priority="51" stopIfTrue="1" operator="equal">
      <formula>" $-   "</formula>
    </cfRule>
  </conditionalFormatting>
  <conditionalFormatting sqref="G237:H241 O237:O241">
    <cfRule type="cellIs" dxfId="45" priority="49" stopIfTrue="1" operator="equal">
      <formula>0</formula>
    </cfRule>
  </conditionalFormatting>
  <conditionalFormatting sqref="P237:P241">
    <cfRule type="cellIs" dxfId="44" priority="47" stopIfTrue="1" operator="equal">
      <formula>0</formula>
    </cfRule>
    <cfRule type="cellIs" dxfId="43" priority="48" stopIfTrue="1" operator="equal">
      <formula>" $-   "</formula>
    </cfRule>
  </conditionalFormatting>
  <conditionalFormatting sqref="H337 O337">
    <cfRule type="cellIs" dxfId="42" priority="46" stopIfTrue="1" operator="equal">
      <formula>0</formula>
    </cfRule>
  </conditionalFormatting>
  <conditionalFormatting sqref="P337">
    <cfRule type="cellIs" dxfId="41" priority="44" stopIfTrue="1" operator="equal">
      <formula>0</formula>
    </cfRule>
    <cfRule type="cellIs" dxfId="40" priority="45" stopIfTrue="1" operator="equal">
      <formula>" $-   "</formula>
    </cfRule>
  </conditionalFormatting>
  <conditionalFormatting sqref="I338">
    <cfRule type="cellIs" dxfId="39" priority="43" stopIfTrue="1" operator="equal">
      <formula>0</formula>
    </cfRule>
  </conditionalFormatting>
  <conditionalFormatting sqref="O333 H333">
    <cfRule type="cellIs" dxfId="38" priority="42" stopIfTrue="1" operator="equal">
      <formula>0</formula>
    </cfRule>
  </conditionalFormatting>
  <conditionalFormatting sqref="P333">
    <cfRule type="cellIs" dxfId="37" priority="40" stopIfTrue="1" operator="equal">
      <formula>0</formula>
    </cfRule>
    <cfRule type="cellIs" dxfId="36" priority="41" stopIfTrue="1" operator="equal">
      <formula>" $-   "</formula>
    </cfRule>
  </conditionalFormatting>
  <conditionalFormatting sqref="P334:P336">
    <cfRule type="cellIs" dxfId="35" priority="39" stopIfTrue="1" operator="equal">
      <formula>0</formula>
    </cfRule>
  </conditionalFormatting>
  <conditionalFormatting sqref="O334:O336">
    <cfRule type="cellIs" dxfId="34" priority="38" stopIfTrue="1" operator="equal">
      <formula>0</formula>
    </cfRule>
  </conditionalFormatting>
  <conditionalFormatting sqref="H427 O427">
    <cfRule type="cellIs" dxfId="33" priority="37" stopIfTrue="1" operator="equal">
      <formula>0</formula>
    </cfRule>
  </conditionalFormatting>
  <conditionalFormatting sqref="P427">
    <cfRule type="cellIs" dxfId="32" priority="35" stopIfTrue="1" operator="equal">
      <formula>0</formula>
    </cfRule>
    <cfRule type="cellIs" dxfId="31" priority="36" stopIfTrue="1" operator="equal">
      <formula>" $-   "</formula>
    </cfRule>
  </conditionalFormatting>
  <conditionalFormatting sqref="G429:H429">
    <cfRule type="cellIs" dxfId="30" priority="34" stopIfTrue="1" operator="equal">
      <formula>0</formula>
    </cfRule>
  </conditionalFormatting>
  <conditionalFormatting sqref="O95 H95">
    <cfRule type="cellIs" dxfId="29" priority="33" stopIfTrue="1" operator="equal">
      <formula>0</formula>
    </cfRule>
  </conditionalFormatting>
  <conditionalFormatting sqref="P95">
    <cfRule type="cellIs" dxfId="28" priority="31" stopIfTrue="1" operator="equal">
      <formula>0</formula>
    </cfRule>
    <cfRule type="cellIs" dxfId="27" priority="32" stopIfTrue="1" operator="equal">
      <formula>" $-   "</formula>
    </cfRule>
  </conditionalFormatting>
  <conditionalFormatting sqref="G240:H241 O240:O241">
    <cfRule type="cellIs" dxfId="26" priority="30" stopIfTrue="1" operator="equal">
      <formula>0</formula>
    </cfRule>
  </conditionalFormatting>
  <conditionalFormatting sqref="P240:P241">
    <cfRule type="cellIs" dxfId="25" priority="28" stopIfTrue="1" operator="equal">
      <formula>0</formula>
    </cfRule>
    <cfRule type="cellIs" dxfId="24" priority="29" stopIfTrue="1" operator="equal">
      <formula>" $-   "</formula>
    </cfRule>
  </conditionalFormatting>
  <conditionalFormatting sqref="O188 H188">
    <cfRule type="cellIs" dxfId="23" priority="27" stopIfTrue="1" operator="equal">
      <formula>0</formula>
    </cfRule>
  </conditionalFormatting>
  <conditionalFormatting sqref="P188">
    <cfRule type="cellIs" dxfId="22" priority="25" stopIfTrue="1" operator="equal">
      <formula>0</formula>
    </cfRule>
    <cfRule type="cellIs" dxfId="21" priority="26" stopIfTrue="1" operator="equal">
      <formula>" $-   "</formula>
    </cfRule>
  </conditionalFormatting>
  <conditionalFormatting sqref="H222 O222">
    <cfRule type="cellIs" dxfId="20" priority="24" stopIfTrue="1" operator="equal">
      <formula>0</formula>
    </cfRule>
  </conditionalFormatting>
  <conditionalFormatting sqref="P222">
    <cfRule type="cellIs" dxfId="19" priority="22" stopIfTrue="1" operator="equal">
      <formula>0</formula>
    </cfRule>
    <cfRule type="cellIs" dxfId="18" priority="23" stopIfTrue="1" operator="equal">
      <formula>" $-   "</formula>
    </cfRule>
  </conditionalFormatting>
  <conditionalFormatting sqref="H287 O287">
    <cfRule type="cellIs" dxfId="17" priority="21" stopIfTrue="1" operator="equal">
      <formula>0</formula>
    </cfRule>
  </conditionalFormatting>
  <conditionalFormatting sqref="P287">
    <cfRule type="cellIs" dxfId="16" priority="19" stopIfTrue="1" operator="equal">
      <formula>0</formula>
    </cfRule>
    <cfRule type="cellIs" dxfId="15" priority="20" stopIfTrue="1" operator="equal">
      <formula>" $-   "</formula>
    </cfRule>
  </conditionalFormatting>
  <conditionalFormatting sqref="H246 O246">
    <cfRule type="cellIs" dxfId="14" priority="15" stopIfTrue="1" operator="equal">
      <formula>0</formula>
    </cfRule>
  </conditionalFormatting>
  <conditionalFormatting sqref="P246">
    <cfRule type="cellIs" dxfId="13" priority="13" stopIfTrue="1" operator="equal">
      <formula>0</formula>
    </cfRule>
    <cfRule type="cellIs" dxfId="12" priority="14" stopIfTrue="1" operator="equal">
      <formula>" $-   "</formula>
    </cfRule>
  </conditionalFormatting>
  <conditionalFormatting sqref="G246:H247 O246:O247">
    <cfRule type="cellIs" dxfId="11" priority="12" stopIfTrue="1" operator="equal">
      <formula>0</formula>
    </cfRule>
  </conditionalFormatting>
  <conditionalFormatting sqref="P246:P247">
    <cfRule type="cellIs" dxfId="10" priority="10" stopIfTrue="1" operator="equal">
      <formula>0</formula>
    </cfRule>
    <cfRule type="cellIs" dxfId="9" priority="11" stopIfTrue="1" operator="equal">
      <formula>" $-   "</formula>
    </cfRule>
  </conditionalFormatting>
  <conditionalFormatting sqref="G246:H247 O246:O247">
    <cfRule type="cellIs" dxfId="8" priority="9" stopIfTrue="1" operator="equal">
      <formula>0</formula>
    </cfRule>
  </conditionalFormatting>
  <conditionalFormatting sqref="P246:P247">
    <cfRule type="cellIs" dxfId="7" priority="7" stopIfTrue="1" operator="equal">
      <formula>0</formula>
    </cfRule>
    <cfRule type="cellIs" dxfId="6" priority="8" stopIfTrue="1" operator="equal">
      <formula>" $-   "</formula>
    </cfRule>
  </conditionalFormatting>
  <conditionalFormatting sqref="H248 O248">
    <cfRule type="cellIs" dxfId="5" priority="6" stopIfTrue="1" operator="equal">
      <formula>0</formula>
    </cfRule>
  </conditionalFormatting>
  <conditionalFormatting sqref="P248">
    <cfRule type="cellIs" dxfId="4" priority="4" stopIfTrue="1" operator="equal">
      <formula>0</formula>
    </cfRule>
    <cfRule type="cellIs" dxfId="3" priority="5" stopIfTrue="1" operator="equal">
      <formula>" $-   "</formula>
    </cfRule>
  </conditionalFormatting>
  <conditionalFormatting sqref="O77:O78 H77:H78">
    <cfRule type="cellIs" dxfId="2" priority="3" stopIfTrue="1" operator="equal">
      <formula>0</formula>
    </cfRule>
  </conditionalFormatting>
  <conditionalFormatting sqref="P77:P78">
    <cfRule type="cellIs" dxfId="1" priority="1" stopIfTrue="1" operator="equal">
      <formula>0</formula>
    </cfRule>
    <cfRule type="cellIs" dxfId="0" priority="2" stopIfTrue="1" operator="equal">
      <formula>" $-   "</formula>
    </cfRule>
  </conditionalFormatting>
  <dataValidations disablePrompts="1" count="5">
    <dataValidation type="list" allowBlank="1" showInputMessage="1" showErrorMessage="1" sqref="K65549:L65549 WVS983053:WVT983053 WLW983053:WLX983053 WCA983053:WCB983053 VSE983053:VSF983053 VII983053:VIJ983053 UYM983053:UYN983053 UOQ983053:UOR983053 UEU983053:UEV983053 TUY983053:TUZ983053 TLC983053:TLD983053 TBG983053:TBH983053 SRK983053:SRL983053 SHO983053:SHP983053 RXS983053:RXT983053 RNW983053:RNX983053 REA983053:REB983053 QUE983053:QUF983053 QKI983053:QKJ983053 QAM983053:QAN983053 PQQ983053:PQR983053 PGU983053:PGV983053 OWY983053:OWZ983053 ONC983053:OND983053 ODG983053:ODH983053 NTK983053:NTL983053 NJO983053:NJP983053 MZS983053:MZT983053 MPW983053:MPX983053 MGA983053:MGB983053 LWE983053:LWF983053 LMI983053:LMJ983053 LCM983053:LCN983053 KSQ983053:KSR983053 KIU983053:KIV983053 JYY983053:JYZ983053 JPC983053:JPD983053 JFG983053:JFH983053 IVK983053:IVL983053 ILO983053:ILP983053 IBS983053:IBT983053 HRW983053:HRX983053 HIA983053:HIB983053 GYE983053:GYF983053 GOI983053:GOJ983053 GEM983053:GEN983053 FUQ983053:FUR983053 FKU983053:FKV983053 FAY983053:FAZ983053 ERC983053:ERD983053 EHG983053:EHH983053 DXK983053:DXL983053 DNO983053:DNP983053 DDS983053:DDT983053 CTW983053:CTX983053 CKA983053:CKB983053 CAE983053:CAF983053 BQI983053:BQJ983053 BGM983053:BGN983053 AWQ983053:AWR983053 AMU983053:AMV983053 ACY983053:ACZ983053 TC983053:TD983053 JG983053:JH983053 K983053:L983053 WVS917517:WVT917517 WLW917517:WLX917517 WCA917517:WCB917517 VSE917517:VSF917517 VII917517:VIJ917517 UYM917517:UYN917517 UOQ917517:UOR917517 UEU917517:UEV917517 TUY917517:TUZ917517 TLC917517:TLD917517 TBG917517:TBH917517 SRK917517:SRL917517 SHO917517:SHP917517 RXS917517:RXT917517 RNW917517:RNX917517 REA917517:REB917517 QUE917517:QUF917517 QKI917517:QKJ917517 QAM917517:QAN917517 PQQ917517:PQR917517 PGU917517:PGV917517 OWY917517:OWZ917517 ONC917517:OND917517 ODG917517:ODH917517 NTK917517:NTL917517 NJO917517:NJP917517 MZS917517:MZT917517 MPW917517:MPX917517 MGA917517:MGB917517 LWE917517:LWF917517 LMI917517:LMJ917517 LCM917517:LCN917517 KSQ917517:KSR917517 KIU917517:KIV917517 JYY917517:JYZ917517 JPC917517:JPD917517 JFG917517:JFH917517 IVK917517:IVL917517 ILO917517:ILP917517 IBS917517:IBT917517 HRW917517:HRX917517 HIA917517:HIB917517 GYE917517:GYF917517 GOI917517:GOJ917517 GEM917517:GEN917517 FUQ917517:FUR917517 FKU917517:FKV917517 FAY917517:FAZ917517 ERC917517:ERD917517 EHG917517:EHH917517 DXK917517:DXL917517 DNO917517:DNP917517 DDS917517:DDT917517 CTW917517:CTX917517 CKA917517:CKB917517 CAE917517:CAF917517 BQI917517:BQJ917517 BGM917517:BGN917517 AWQ917517:AWR917517 AMU917517:AMV917517 ACY917517:ACZ917517 TC917517:TD917517 JG917517:JH917517 K917517:L917517 WVS851981:WVT851981 WLW851981:WLX851981 WCA851981:WCB851981 VSE851981:VSF851981 VII851981:VIJ851981 UYM851981:UYN851981 UOQ851981:UOR851981 UEU851981:UEV851981 TUY851981:TUZ851981 TLC851981:TLD851981 TBG851981:TBH851981 SRK851981:SRL851981 SHO851981:SHP851981 RXS851981:RXT851981 RNW851981:RNX851981 REA851981:REB851981 QUE851981:QUF851981 QKI851981:QKJ851981 QAM851981:QAN851981 PQQ851981:PQR851981 PGU851981:PGV851981 OWY851981:OWZ851981 ONC851981:OND851981 ODG851981:ODH851981 NTK851981:NTL851981 NJO851981:NJP851981 MZS851981:MZT851981 MPW851981:MPX851981 MGA851981:MGB851981 LWE851981:LWF851981 LMI851981:LMJ851981 LCM851981:LCN851981 KSQ851981:KSR851981 KIU851981:KIV851981 JYY851981:JYZ851981 JPC851981:JPD851981 JFG851981:JFH851981 IVK851981:IVL851981 ILO851981:ILP851981 IBS851981:IBT851981 HRW851981:HRX851981 HIA851981:HIB851981 GYE851981:GYF851981 GOI851981:GOJ851981 GEM851981:GEN851981 FUQ851981:FUR851981 FKU851981:FKV851981 FAY851981:FAZ851981 ERC851981:ERD851981 EHG851981:EHH851981 DXK851981:DXL851981 DNO851981:DNP851981 DDS851981:DDT851981 CTW851981:CTX851981 CKA851981:CKB851981 CAE851981:CAF851981 BQI851981:BQJ851981 BGM851981:BGN851981 AWQ851981:AWR851981 AMU851981:AMV851981 ACY851981:ACZ851981 TC851981:TD851981 JG851981:JH851981 K851981:L851981 WVS786445:WVT786445 WLW786445:WLX786445 WCA786445:WCB786445 VSE786445:VSF786445 VII786445:VIJ786445 UYM786445:UYN786445 UOQ786445:UOR786445 UEU786445:UEV786445 TUY786445:TUZ786445 TLC786445:TLD786445 TBG786445:TBH786445 SRK786445:SRL786445 SHO786445:SHP786445 RXS786445:RXT786445 RNW786445:RNX786445 REA786445:REB786445 QUE786445:QUF786445 QKI786445:QKJ786445 QAM786445:QAN786445 PQQ786445:PQR786445 PGU786445:PGV786445 OWY786445:OWZ786445 ONC786445:OND786445 ODG786445:ODH786445 NTK786445:NTL786445 NJO786445:NJP786445 MZS786445:MZT786445 MPW786445:MPX786445 MGA786445:MGB786445 LWE786445:LWF786445 LMI786445:LMJ786445 LCM786445:LCN786445 KSQ786445:KSR786445 KIU786445:KIV786445 JYY786445:JYZ786445 JPC786445:JPD786445 JFG786445:JFH786445 IVK786445:IVL786445 ILO786445:ILP786445 IBS786445:IBT786445 HRW786445:HRX786445 HIA786445:HIB786445 GYE786445:GYF786445 GOI786445:GOJ786445 GEM786445:GEN786445 FUQ786445:FUR786445 FKU786445:FKV786445 FAY786445:FAZ786445 ERC786445:ERD786445 EHG786445:EHH786445 DXK786445:DXL786445 DNO786445:DNP786445 DDS786445:DDT786445 CTW786445:CTX786445 CKA786445:CKB786445 CAE786445:CAF786445 BQI786445:BQJ786445 BGM786445:BGN786445 AWQ786445:AWR786445 AMU786445:AMV786445 ACY786445:ACZ786445 TC786445:TD786445 JG786445:JH786445 K786445:L786445 WVS720909:WVT720909 WLW720909:WLX720909 WCA720909:WCB720909 VSE720909:VSF720909 VII720909:VIJ720909 UYM720909:UYN720909 UOQ720909:UOR720909 UEU720909:UEV720909 TUY720909:TUZ720909 TLC720909:TLD720909 TBG720909:TBH720909 SRK720909:SRL720909 SHO720909:SHP720909 RXS720909:RXT720909 RNW720909:RNX720909 REA720909:REB720909 QUE720909:QUF720909 QKI720909:QKJ720909 QAM720909:QAN720909 PQQ720909:PQR720909 PGU720909:PGV720909 OWY720909:OWZ720909 ONC720909:OND720909 ODG720909:ODH720909 NTK720909:NTL720909 NJO720909:NJP720909 MZS720909:MZT720909 MPW720909:MPX720909 MGA720909:MGB720909 LWE720909:LWF720909 LMI720909:LMJ720909 LCM720909:LCN720909 KSQ720909:KSR720909 KIU720909:KIV720909 JYY720909:JYZ720909 JPC720909:JPD720909 JFG720909:JFH720909 IVK720909:IVL720909 ILO720909:ILP720909 IBS720909:IBT720909 HRW720909:HRX720909 HIA720909:HIB720909 GYE720909:GYF720909 GOI720909:GOJ720909 GEM720909:GEN720909 FUQ720909:FUR720909 FKU720909:FKV720909 FAY720909:FAZ720909 ERC720909:ERD720909 EHG720909:EHH720909 DXK720909:DXL720909 DNO720909:DNP720909 DDS720909:DDT720909 CTW720909:CTX720909 CKA720909:CKB720909 CAE720909:CAF720909 BQI720909:BQJ720909 BGM720909:BGN720909 AWQ720909:AWR720909 AMU720909:AMV720909 ACY720909:ACZ720909 TC720909:TD720909 JG720909:JH720909 K720909:L720909 WVS655373:WVT655373 WLW655373:WLX655373 WCA655373:WCB655373 VSE655373:VSF655373 VII655373:VIJ655373 UYM655373:UYN655373 UOQ655373:UOR655373 UEU655373:UEV655373 TUY655373:TUZ655373 TLC655373:TLD655373 TBG655373:TBH655373 SRK655373:SRL655373 SHO655373:SHP655373 RXS655373:RXT655373 RNW655373:RNX655373 REA655373:REB655373 QUE655373:QUF655373 QKI655373:QKJ655373 QAM655373:QAN655373 PQQ655373:PQR655373 PGU655373:PGV655373 OWY655373:OWZ655373 ONC655373:OND655373 ODG655373:ODH655373 NTK655373:NTL655373 NJO655373:NJP655373 MZS655373:MZT655373 MPW655373:MPX655373 MGA655373:MGB655373 LWE655373:LWF655373 LMI655373:LMJ655373 LCM655373:LCN655373 KSQ655373:KSR655373 KIU655373:KIV655373 JYY655373:JYZ655373 JPC655373:JPD655373 JFG655373:JFH655373 IVK655373:IVL655373 ILO655373:ILP655373 IBS655373:IBT655373 HRW655373:HRX655373 HIA655373:HIB655373 GYE655373:GYF655373 GOI655373:GOJ655373 GEM655373:GEN655373 FUQ655373:FUR655373 FKU655373:FKV655373 FAY655373:FAZ655373 ERC655373:ERD655373 EHG655373:EHH655373 DXK655373:DXL655373 DNO655373:DNP655373 DDS655373:DDT655373 CTW655373:CTX655373 CKA655373:CKB655373 CAE655373:CAF655373 BQI655373:BQJ655373 BGM655373:BGN655373 AWQ655373:AWR655373 AMU655373:AMV655373 ACY655373:ACZ655373 TC655373:TD655373 JG655373:JH655373 K655373:L655373 WVS589837:WVT589837 WLW589837:WLX589837 WCA589837:WCB589837 VSE589837:VSF589837 VII589837:VIJ589837 UYM589837:UYN589837 UOQ589837:UOR589837 UEU589837:UEV589837 TUY589837:TUZ589837 TLC589837:TLD589837 TBG589837:TBH589837 SRK589837:SRL589837 SHO589837:SHP589837 RXS589837:RXT589837 RNW589837:RNX589837 REA589837:REB589837 QUE589837:QUF589837 QKI589837:QKJ589837 QAM589837:QAN589837 PQQ589837:PQR589837 PGU589837:PGV589837 OWY589837:OWZ589837 ONC589837:OND589837 ODG589837:ODH589837 NTK589837:NTL589837 NJO589837:NJP589837 MZS589837:MZT589837 MPW589837:MPX589837 MGA589837:MGB589837 LWE589837:LWF589837 LMI589837:LMJ589837 LCM589837:LCN589837 KSQ589837:KSR589837 KIU589837:KIV589837 JYY589837:JYZ589837 JPC589837:JPD589837 JFG589837:JFH589837 IVK589837:IVL589837 ILO589837:ILP589837 IBS589837:IBT589837 HRW589837:HRX589837 HIA589837:HIB589837 GYE589837:GYF589837 GOI589837:GOJ589837 GEM589837:GEN589837 FUQ589837:FUR589837 FKU589837:FKV589837 FAY589837:FAZ589837 ERC589837:ERD589837 EHG589837:EHH589837 DXK589837:DXL589837 DNO589837:DNP589837 DDS589837:DDT589837 CTW589837:CTX589837 CKA589837:CKB589837 CAE589837:CAF589837 BQI589837:BQJ589837 BGM589837:BGN589837 AWQ589837:AWR589837 AMU589837:AMV589837 ACY589837:ACZ589837 TC589837:TD589837 JG589837:JH589837 K589837:L589837 WVS524301:WVT524301 WLW524301:WLX524301 WCA524301:WCB524301 VSE524301:VSF524301 VII524301:VIJ524301 UYM524301:UYN524301 UOQ524301:UOR524301 UEU524301:UEV524301 TUY524301:TUZ524301 TLC524301:TLD524301 TBG524301:TBH524301 SRK524301:SRL524301 SHO524301:SHP524301 RXS524301:RXT524301 RNW524301:RNX524301 REA524301:REB524301 QUE524301:QUF524301 QKI524301:QKJ524301 QAM524301:QAN524301 PQQ524301:PQR524301 PGU524301:PGV524301 OWY524301:OWZ524301 ONC524301:OND524301 ODG524301:ODH524301 NTK524301:NTL524301 NJO524301:NJP524301 MZS524301:MZT524301 MPW524301:MPX524301 MGA524301:MGB524301 LWE524301:LWF524301 LMI524301:LMJ524301 LCM524301:LCN524301 KSQ524301:KSR524301 KIU524301:KIV524301 JYY524301:JYZ524301 JPC524301:JPD524301 JFG524301:JFH524301 IVK524301:IVL524301 ILO524301:ILP524301 IBS524301:IBT524301 HRW524301:HRX524301 HIA524301:HIB524301 GYE524301:GYF524301 GOI524301:GOJ524301 GEM524301:GEN524301 FUQ524301:FUR524301 FKU524301:FKV524301 FAY524301:FAZ524301 ERC524301:ERD524301 EHG524301:EHH524301 DXK524301:DXL524301 DNO524301:DNP524301 DDS524301:DDT524301 CTW524301:CTX524301 CKA524301:CKB524301 CAE524301:CAF524301 BQI524301:BQJ524301 BGM524301:BGN524301 AWQ524301:AWR524301 AMU524301:AMV524301 ACY524301:ACZ524301 TC524301:TD524301 JG524301:JH524301 K524301:L524301 WVS458765:WVT458765 WLW458765:WLX458765 WCA458765:WCB458765 VSE458765:VSF458765 VII458765:VIJ458765 UYM458765:UYN458765 UOQ458765:UOR458765 UEU458765:UEV458765 TUY458765:TUZ458765 TLC458765:TLD458765 TBG458765:TBH458765 SRK458765:SRL458765 SHO458765:SHP458765 RXS458765:RXT458765 RNW458765:RNX458765 REA458765:REB458765 QUE458765:QUF458765 QKI458765:QKJ458765 QAM458765:QAN458765 PQQ458765:PQR458765 PGU458765:PGV458765 OWY458765:OWZ458765 ONC458765:OND458765 ODG458765:ODH458765 NTK458765:NTL458765 NJO458765:NJP458765 MZS458765:MZT458765 MPW458765:MPX458765 MGA458765:MGB458765 LWE458765:LWF458765 LMI458765:LMJ458765 LCM458765:LCN458765 KSQ458765:KSR458765 KIU458765:KIV458765 JYY458765:JYZ458765 JPC458765:JPD458765 JFG458765:JFH458765 IVK458765:IVL458765 ILO458765:ILP458765 IBS458765:IBT458765 HRW458765:HRX458765 HIA458765:HIB458765 GYE458765:GYF458765 GOI458765:GOJ458765 GEM458765:GEN458765 FUQ458765:FUR458765 FKU458765:FKV458765 FAY458765:FAZ458765 ERC458765:ERD458765 EHG458765:EHH458765 DXK458765:DXL458765 DNO458765:DNP458765 DDS458765:DDT458765 CTW458765:CTX458765 CKA458765:CKB458765 CAE458765:CAF458765 BQI458765:BQJ458765 BGM458765:BGN458765 AWQ458765:AWR458765 AMU458765:AMV458765 ACY458765:ACZ458765 TC458765:TD458765 JG458765:JH458765 K458765:L458765 WVS393229:WVT393229 WLW393229:WLX393229 WCA393229:WCB393229 VSE393229:VSF393229 VII393229:VIJ393229 UYM393229:UYN393229 UOQ393229:UOR393229 UEU393229:UEV393229 TUY393229:TUZ393229 TLC393229:TLD393229 TBG393229:TBH393229 SRK393229:SRL393229 SHO393229:SHP393229 RXS393229:RXT393229 RNW393229:RNX393229 REA393229:REB393229 QUE393229:QUF393229 QKI393229:QKJ393229 QAM393229:QAN393229 PQQ393229:PQR393229 PGU393229:PGV393229 OWY393229:OWZ393229 ONC393229:OND393229 ODG393229:ODH393229 NTK393229:NTL393229 NJO393229:NJP393229 MZS393229:MZT393229 MPW393229:MPX393229 MGA393229:MGB393229 LWE393229:LWF393229 LMI393229:LMJ393229 LCM393229:LCN393229 KSQ393229:KSR393229 KIU393229:KIV393229 JYY393229:JYZ393229 JPC393229:JPD393229 JFG393229:JFH393229 IVK393229:IVL393229 ILO393229:ILP393229 IBS393229:IBT393229 HRW393229:HRX393229 HIA393229:HIB393229 GYE393229:GYF393229 GOI393229:GOJ393229 GEM393229:GEN393229 FUQ393229:FUR393229 FKU393229:FKV393229 FAY393229:FAZ393229 ERC393229:ERD393229 EHG393229:EHH393229 DXK393229:DXL393229 DNO393229:DNP393229 DDS393229:DDT393229 CTW393229:CTX393229 CKA393229:CKB393229 CAE393229:CAF393229 BQI393229:BQJ393229 BGM393229:BGN393229 AWQ393229:AWR393229 AMU393229:AMV393229 ACY393229:ACZ393229 TC393229:TD393229 JG393229:JH393229 K393229:L393229 WVS327693:WVT327693 WLW327693:WLX327693 WCA327693:WCB327693 VSE327693:VSF327693 VII327693:VIJ327693 UYM327693:UYN327693 UOQ327693:UOR327693 UEU327693:UEV327693 TUY327693:TUZ327693 TLC327693:TLD327693 TBG327693:TBH327693 SRK327693:SRL327693 SHO327693:SHP327693 RXS327693:RXT327693 RNW327693:RNX327693 REA327693:REB327693 QUE327693:QUF327693 QKI327693:QKJ327693 QAM327693:QAN327693 PQQ327693:PQR327693 PGU327693:PGV327693 OWY327693:OWZ327693 ONC327693:OND327693 ODG327693:ODH327693 NTK327693:NTL327693 NJO327693:NJP327693 MZS327693:MZT327693 MPW327693:MPX327693 MGA327693:MGB327693 LWE327693:LWF327693 LMI327693:LMJ327693 LCM327693:LCN327693 KSQ327693:KSR327693 KIU327693:KIV327693 JYY327693:JYZ327693 JPC327693:JPD327693 JFG327693:JFH327693 IVK327693:IVL327693 ILO327693:ILP327693 IBS327693:IBT327693 HRW327693:HRX327693 HIA327693:HIB327693 GYE327693:GYF327693 GOI327693:GOJ327693 GEM327693:GEN327693 FUQ327693:FUR327693 FKU327693:FKV327693 FAY327693:FAZ327693 ERC327693:ERD327693 EHG327693:EHH327693 DXK327693:DXL327693 DNO327693:DNP327693 DDS327693:DDT327693 CTW327693:CTX327693 CKA327693:CKB327693 CAE327693:CAF327693 BQI327693:BQJ327693 BGM327693:BGN327693 AWQ327693:AWR327693 AMU327693:AMV327693 ACY327693:ACZ327693 TC327693:TD327693 JG327693:JH327693 K327693:L327693 WVS262157:WVT262157 WLW262157:WLX262157 WCA262157:WCB262157 VSE262157:VSF262157 VII262157:VIJ262157 UYM262157:UYN262157 UOQ262157:UOR262157 UEU262157:UEV262157 TUY262157:TUZ262157 TLC262157:TLD262157 TBG262157:TBH262157 SRK262157:SRL262157 SHO262157:SHP262157 RXS262157:RXT262157 RNW262157:RNX262157 REA262157:REB262157 QUE262157:QUF262157 QKI262157:QKJ262157 QAM262157:QAN262157 PQQ262157:PQR262157 PGU262157:PGV262157 OWY262157:OWZ262157 ONC262157:OND262157 ODG262157:ODH262157 NTK262157:NTL262157 NJO262157:NJP262157 MZS262157:MZT262157 MPW262157:MPX262157 MGA262157:MGB262157 LWE262157:LWF262157 LMI262157:LMJ262157 LCM262157:LCN262157 KSQ262157:KSR262157 KIU262157:KIV262157 JYY262157:JYZ262157 JPC262157:JPD262157 JFG262157:JFH262157 IVK262157:IVL262157 ILO262157:ILP262157 IBS262157:IBT262157 HRW262157:HRX262157 HIA262157:HIB262157 GYE262157:GYF262157 GOI262157:GOJ262157 GEM262157:GEN262157 FUQ262157:FUR262157 FKU262157:FKV262157 FAY262157:FAZ262157 ERC262157:ERD262157 EHG262157:EHH262157 DXK262157:DXL262157 DNO262157:DNP262157 DDS262157:DDT262157 CTW262157:CTX262157 CKA262157:CKB262157 CAE262157:CAF262157 BQI262157:BQJ262157 BGM262157:BGN262157 AWQ262157:AWR262157 AMU262157:AMV262157 ACY262157:ACZ262157 TC262157:TD262157 JG262157:JH262157 K262157:L262157 WVS196621:WVT196621 WLW196621:WLX196621 WCA196621:WCB196621 VSE196621:VSF196621 VII196621:VIJ196621 UYM196621:UYN196621 UOQ196621:UOR196621 UEU196621:UEV196621 TUY196621:TUZ196621 TLC196621:TLD196621 TBG196621:TBH196621 SRK196621:SRL196621 SHO196621:SHP196621 RXS196621:RXT196621 RNW196621:RNX196621 REA196621:REB196621 QUE196621:QUF196621 QKI196621:QKJ196621 QAM196621:QAN196621 PQQ196621:PQR196621 PGU196621:PGV196621 OWY196621:OWZ196621 ONC196621:OND196621 ODG196621:ODH196621 NTK196621:NTL196621 NJO196621:NJP196621 MZS196621:MZT196621 MPW196621:MPX196621 MGA196621:MGB196621 LWE196621:LWF196621 LMI196621:LMJ196621 LCM196621:LCN196621 KSQ196621:KSR196621 KIU196621:KIV196621 JYY196621:JYZ196621 JPC196621:JPD196621 JFG196621:JFH196621 IVK196621:IVL196621 ILO196621:ILP196621 IBS196621:IBT196621 HRW196621:HRX196621 HIA196621:HIB196621 GYE196621:GYF196621 GOI196621:GOJ196621 GEM196621:GEN196621 FUQ196621:FUR196621 FKU196621:FKV196621 FAY196621:FAZ196621 ERC196621:ERD196621 EHG196621:EHH196621 DXK196621:DXL196621 DNO196621:DNP196621 DDS196621:DDT196621 CTW196621:CTX196621 CKA196621:CKB196621 CAE196621:CAF196621 BQI196621:BQJ196621 BGM196621:BGN196621 AWQ196621:AWR196621 AMU196621:AMV196621 ACY196621:ACZ196621 TC196621:TD196621 JG196621:JH196621 K196621:L196621 WVS131085:WVT131085 WLW131085:WLX131085 WCA131085:WCB131085 VSE131085:VSF131085 VII131085:VIJ131085 UYM131085:UYN131085 UOQ131085:UOR131085 UEU131085:UEV131085 TUY131085:TUZ131085 TLC131085:TLD131085 TBG131085:TBH131085 SRK131085:SRL131085 SHO131085:SHP131085 RXS131085:RXT131085 RNW131085:RNX131085 REA131085:REB131085 QUE131085:QUF131085 QKI131085:QKJ131085 QAM131085:QAN131085 PQQ131085:PQR131085 PGU131085:PGV131085 OWY131085:OWZ131085 ONC131085:OND131085 ODG131085:ODH131085 NTK131085:NTL131085 NJO131085:NJP131085 MZS131085:MZT131085 MPW131085:MPX131085 MGA131085:MGB131085 LWE131085:LWF131085 LMI131085:LMJ131085 LCM131085:LCN131085 KSQ131085:KSR131085 KIU131085:KIV131085 JYY131085:JYZ131085 JPC131085:JPD131085 JFG131085:JFH131085 IVK131085:IVL131085 ILO131085:ILP131085 IBS131085:IBT131085 HRW131085:HRX131085 HIA131085:HIB131085 GYE131085:GYF131085 GOI131085:GOJ131085 GEM131085:GEN131085 FUQ131085:FUR131085 FKU131085:FKV131085 FAY131085:FAZ131085 ERC131085:ERD131085 EHG131085:EHH131085 DXK131085:DXL131085 DNO131085:DNP131085 DDS131085:DDT131085 CTW131085:CTX131085 CKA131085:CKB131085 CAE131085:CAF131085 BQI131085:BQJ131085 BGM131085:BGN131085 AWQ131085:AWR131085 AMU131085:AMV131085 ACY131085:ACZ131085 TC131085:TD131085 JG131085:JH131085 K131085:L131085 WVS65549:WVT65549 WLW65549:WLX65549 WCA65549:WCB65549 VSE65549:VSF65549 VII65549:VIJ65549 UYM65549:UYN65549 UOQ65549:UOR65549 UEU65549:UEV65549 TUY65549:TUZ65549 TLC65549:TLD65549 TBG65549:TBH65549 SRK65549:SRL65549 SHO65549:SHP65549 RXS65549:RXT65549 RNW65549:RNX65549 REA65549:REB65549 QUE65549:QUF65549 QKI65549:QKJ65549 QAM65549:QAN65549 PQQ65549:PQR65549 PGU65549:PGV65549 OWY65549:OWZ65549 ONC65549:OND65549 ODG65549:ODH65549 NTK65549:NTL65549 NJO65549:NJP65549 MZS65549:MZT65549 MPW65549:MPX65549 MGA65549:MGB65549 LWE65549:LWF65549 LMI65549:LMJ65549 LCM65549:LCN65549 KSQ65549:KSR65549 KIU65549:KIV65549 JYY65549:JYZ65549 JPC65549:JPD65549 JFG65549:JFH65549 IVK65549:IVL65549 ILO65549:ILP65549 IBS65549:IBT65549 HRW65549:HRX65549 HIA65549:HIB65549 GYE65549:GYF65549 GOI65549:GOJ65549 GEM65549:GEN65549 FUQ65549:FUR65549 FKU65549:FKV65549 FAY65549:FAZ65549 ERC65549:ERD65549 EHG65549:EHH65549 DXK65549:DXL65549 DNO65549:DNP65549 DDS65549:DDT65549 CTW65549:CTX65549 CKA65549:CKB65549 CAE65549:CAF65549 BQI65549:BQJ65549 BGM65549:BGN65549 AWQ65549:AWR65549 AMU65549:AMV65549 ACY65549:ACZ65549 TC65549:TD65549 JG65549:JH65549 WVS5:WVT5 WLW5:WLX5 WCA5:WCB5 VSE5:VSF5 VII5:VIJ5 UYM5:UYN5 UOQ5:UOR5 UEU5:UEV5 TUY5:TUZ5 TLC5:TLD5 TBG5:TBH5 SRK5:SRL5 SHO5:SHP5 RXS5:RXT5 RNW5:RNX5 REA5:REB5 QUE5:QUF5 QKI5:QKJ5 QAM5:QAN5 PQQ5:PQR5 PGU5:PGV5 OWY5:OWZ5 ONC5:OND5 ODG5:ODH5 NTK5:NTL5 NJO5:NJP5 MZS5:MZT5 MPW5:MPX5 MGA5:MGB5 LWE5:LWF5 LMI5:LMJ5 LCM5:LCN5 KSQ5:KSR5 KIU5:KIV5 JYY5:JYZ5 JPC5:JPD5 JFG5:JFH5 IVK5:IVL5 ILO5:ILP5 IBS5:IBT5 HRW5:HRX5 HIA5:HIB5 GYE5:GYF5 GOI5:GOJ5 GEM5:GEN5 FUQ5:FUR5 FKU5:FKV5 FAY5:FAZ5 ERC5:ERD5 EHG5:EHH5 DXK5:DXL5 DNO5:DNP5 DDS5:DDT5 CTW5:CTX5 CKA5:CKB5 CAE5:CAF5 BQI5:BQJ5 BGM5:BGN5 AWQ5:AWR5 AMU5:AMV5 ACY5:ACZ5 TC5:TD5 JG5:JH5 K5:L5" xr:uid="{00000000-0002-0000-0000-000000000000}">
      <formula1>$Y$6:$Y$10</formula1>
    </dataValidation>
    <dataValidation type="list" allowBlank="1" showInputMessage="1" showErrorMessage="1" sqref="O65549:P65549 WVW983053:WVX983053 WMA983053:WMB983053 WCE983053:WCF983053 VSI983053:VSJ983053 VIM983053:VIN983053 UYQ983053:UYR983053 UOU983053:UOV983053 UEY983053:UEZ983053 TVC983053:TVD983053 TLG983053:TLH983053 TBK983053:TBL983053 SRO983053:SRP983053 SHS983053:SHT983053 RXW983053:RXX983053 ROA983053:ROB983053 REE983053:REF983053 QUI983053:QUJ983053 QKM983053:QKN983053 QAQ983053:QAR983053 PQU983053:PQV983053 PGY983053:PGZ983053 OXC983053:OXD983053 ONG983053:ONH983053 ODK983053:ODL983053 NTO983053:NTP983053 NJS983053:NJT983053 MZW983053:MZX983053 MQA983053:MQB983053 MGE983053:MGF983053 LWI983053:LWJ983053 LMM983053:LMN983053 LCQ983053:LCR983053 KSU983053:KSV983053 KIY983053:KIZ983053 JZC983053:JZD983053 JPG983053:JPH983053 JFK983053:JFL983053 IVO983053:IVP983053 ILS983053:ILT983053 IBW983053:IBX983053 HSA983053:HSB983053 HIE983053:HIF983053 GYI983053:GYJ983053 GOM983053:GON983053 GEQ983053:GER983053 FUU983053:FUV983053 FKY983053:FKZ983053 FBC983053:FBD983053 ERG983053:ERH983053 EHK983053:EHL983053 DXO983053:DXP983053 DNS983053:DNT983053 DDW983053:DDX983053 CUA983053:CUB983053 CKE983053:CKF983053 CAI983053:CAJ983053 BQM983053:BQN983053 BGQ983053:BGR983053 AWU983053:AWV983053 AMY983053:AMZ983053 ADC983053:ADD983053 TG983053:TH983053 JK983053:JL983053 O983053:P983053 WVW917517:WVX917517 WMA917517:WMB917517 WCE917517:WCF917517 VSI917517:VSJ917517 VIM917517:VIN917517 UYQ917517:UYR917517 UOU917517:UOV917517 UEY917517:UEZ917517 TVC917517:TVD917517 TLG917517:TLH917517 TBK917517:TBL917517 SRO917517:SRP917517 SHS917517:SHT917517 RXW917517:RXX917517 ROA917517:ROB917517 REE917517:REF917517 QUI917517:QUJ917517 QKM917517:QKN917517 QAQ917517:QAR917517 PQU917517:PQV917517 PGY917517:PGZ917517 OXC917517:OXD917517 ONG917517:ONH917517 ODK917517:ODL917517 NTO917517:NTP917517 NJS917517:NJT917517 MZW917517:MZX917517 MQA917517:MQB917517 MGE917517:MGF917517 LWI917517:LWJ917517 LMM917517:LMN917517 LCQ917517:LCR917517 KSU917517:KSV917517 KIY917517:KIZ917517 JZC917517:JZD917517 JPG917517:JPH917517 JFK917517:JFL917517 IVO917517:IVP917517 ILS917517:ILT917517 IBW917517:IBX917517 HSA917517:HSB917517 HIE917517:HIF917517 GYI917517:GYJ917517 GOM917517:GON917517 GEQ917517:GER917517 FUU917517:FUV917517 FKY917517:FKZ917517 FBC917517:FBD917517 ERG917517:ERH917517 EHK917517:EHL917517 DXO917517:DXP917517 DNS917517:DNT917517 DDW917517:DDX917517 CUA917517:CUB917517 CKE917517:CKF917517 CAI917517:CAJ917517 BQM917517:BQN917517 BGQ917517:BGR917517 AWU917517:AWV917517 AMY917517:AMZ917517 ADC917517:ADD917517 TG917517:TH917517 JK917517:JL917517 O917517:P917517 WVW851981:WVX851981 WMA851981:WMB851981 WCE851981:WCF851981 VSI851981:VSJ851981 VIM851981:VIN851981 UYQ851981:UYR851981 UOU851981:UOV851981 UEY851981:UEZ851981 TVC851981:TVD851981 TLG851981:TLH851981 TBK851981:TBL851981 SRO851981:SRP851981 SHS851981:SHT851981 RXW851981:RXX851981 ROA851981:ROB851981 REE851981:REF851981 QUI851981:QUJ851981 QKM851981:QKN851981 QAQ851981:QAR851981 PQU851981:PQV851981 PGY851981:PGZ851981 OXC851981:OXD851981 ONG851981:ONH851981 ODK851981:ODL851981 NTO851981:NTP851981 NJS851981:NJT851981 MZW851981:MZX851981 MQA851981:MQB851981 MGE851981:MGF851981 LWI851981:LWJ851981 LMM851981:LMN851981 LCQ851981:LCR851981 KSU851981:KSV851981 KIY851981:KIZ851981 JZC851981:JZD851981 JPG851981:JPH851981 JFK851981:JFL851981 IVO851981:IVP851981 ILS851981:ILT851981 IBW851981:IBX851981 HSA851981:HSB851981 HIE851981:HIF851981 GYI851981:GYJ851981 GOM851981:GON851981 GEQ851981:GER851981 FUU851981:FUV851981 FKY851981:FKZ851981 FBC851981:FBD851981 ERG851981:ERH851981 EHK851981:EHL851981 DXO851981:DXP851981 DNS851981:DNT851981 DDW851981:DDX851981 CUA851981:CUB851981 CKE851981:CKF851981 CAI851981:CAJ851981 BQM851981:BQN851981 BGQ851981:BGR851981 AWU851981:AWV851981 AMY851981:AMZ851981 ADC851981:ADD851981 TG851981:TH851981 JK851981:JL851981 O851981:P851981 WVW786445:WVX786445 WMA786445:WMB786445 WCE786445:WCF786445 VSI786445:VSJ786445 VIM786445:VIN786445 UYQ786445:UYR786445 UOU786445:UOV786445 UEY786445:UEZ786445 TVC786445:TVD786445 TLG786445:TLH786445 TBK786445:TBL786445 SRO786445:SRP786445 SHS786445:SHT786445 RXW786445:RXX786445 ROA786445:ROB786445 REE786445:REF786445 QUI786445:QUJ786445 QKM786445:QKN786445 QAQ786445:QAR786445 PQU786445:PQV786445 PGY786445:PGZ786445 OXC786445:OXD786445 ONG786445:ONH786445 ODK786445:ODL786445 NTO786445:NTP786445 NJS786445:NJT786445 MZW786445:MZX786445 MQA786445:MQB786445 MGE786445:MGF786445 LWI786445:LWJ786445 LMM786445:LMN786445 LCQ786445:LCR786445 KSU786445:KSV786445 KIY786445:KIZ786445 JZC786445:JZD786445 JPG786445:JPH786445 JFK786445:JFL786445 IVO786445:IVP786445 ILS786445:ILT786445 IBW786445:IBX786445 HSA786445:HSB786445 HIE786445:HIF786445 GYI786445:GYJ786445 GOM786445:GON786445 GEQ786445:GER786445 FUU786445:FUV786445 FKY786445:FKZ786445 FBC786445:FBD786445 ERG786445:ERH786445 EHK786445:EHL786445 DXO786445:DXP786445 DNS786445:DNT786445 DDW786445:DDX786445 CUA786445:CUB786445 CKE786445:CKF786445 CAI786445:CAJ786445 BQM786445:BQN786445 BGQ786445:BGR786445 AWU786445:AWV786445 AMY786445:AMZ786445 ADC786445:ADD786445 TG786445:TH786445 JK786445:JL786445 O786445:P786445 WVW720909:WVX720909 WMA720909:WMB720909 WCE720909:WCF720909 VSI720909:VSJ720909 VIM720909:VIN720909 UYQ720909:UYR720909 UOU720909:UOV720909 UEY720909:UEZ720909 TVC720909:TVD720909 TLG720909:TLH720909 TBK720909:TBL720909 SRO720909:SRP720909 SHS720909:SHT720909 RXW720909:RXX720909 ROA720909:ROB720909 REE720909:REF720909 QUI720909:QUJ720909 QKM720909:QKN720909 QAQ720909:QAR720909 PQU720909:PQV720909 PGY720909:PGZ720909 OXC720909:OXD720909 ONG720909:ONH720909 ODK720909:ODL720909 NTO720909:NTP720909 NJS720909:NJT720909 MZW720909:MZX720909 MQA720909:MQB720909 MGE720909:MGF720909 LWI720909:LWJ720909 LMM720909:LMN720909 LCQ720909:LCR720909 KSU720909:KSV720909 KIY720909:KIZ720909 JZC720909:JZD720909 JPG720909:JPH720909 JFK720909:JFL720909 IVO720909:IVP720909 ILS720909:ILT720909 IBW720909:IBX720909 HSA720909:HSB720909 HIE720909:HIF720909 GYI720909:GYJ720909 GOM720909:GON720909 GEQ720909:GER720909 FUU720909:FUV720909 FKY720909:FKZ720909 FBC720909:FBD720909 ERG720909:ERH720909 EHK720909:EHL720909 DXO720909:DXP720909 DNS720909:DNT720909 DDW720909:DDX720909 CUA720909:CUB720909 CKE720909:CKF720909 CAI720909:CAJ720909 BQM720909:BQN720909 BGQ720909:BGR720909 AWU720909:AWV720909 AMY720909:AMZ720909 ADC720909:ADD720909 TG720909:TH720909 JK720909:JL720909 O720909:P720909 WVW655373:WVX655373 WMA655373:WMB655373 WCE655373:WCF655373 VSI655373:VSJ655373 VIM655373:VIN655373 UYQ655373:UYR655373 UOU655373:UOV655373 UEY655373:UEZ655373 TVC655373:TVD655373 TLG655373:TLH655373 TBK655373:TBL655373 SRO655373:SRP655373 SHS655373:SHT655373 RXW655373:RXX655373 ROA655373:ROB655373 REE655373:REF655373 QUI655373:QUJ655373 QKM655373:QKN655373 QAQ655373:QAR655373 PQU655373:PQV655373 PGY655373:PGZ655373 OXC655373:OXD655373 ONG655373:ONH655373 ODK655373:ODL655373 NTO655373:NTP655373 NJS655373:NJT655373 MZW655373:MZX655373 MQA655373:MQB655373 MGE655373:MGF655373 LWI655373:LWJ655373 LMM655373:LMN655373 LCQ655373:LCR655373 KSU655373:KSV655373 KIY655373:KIZ655373 JZC655373:JZD655373 JPG655373:JPH655373 JFK655373:JFL655373 IVO655373:IVP655373 ILS655373:ILT655373 IBW655373:IBX655373 HSA655373:HSB655373 HIE655373:HIF655373 GYI655373:GYJ655373 GOM655373:GON655373 GEQ655373:GER655373 FUU655373:FUV655373 FKY655373:FKZ655373 FBC655373:FBD655373 ERG655373:ERH655373 EHK655373:EHL655373 DXO655373:DXP655373 DNS655373:DNT655373 DDW655373:DDX655373 CUA655373:CUB655373 CKE655373:CKF655373 CAI655373:CAJ655373 BQM655373:BQN655373 BGQ655373:BGR655373 AWU655373:AWV655373 AMY655373:AMZ655373 ADC655373:ADD655373 TG655373:TH655373 JK655373:JL655373 O655373:P655373 WVW589837:WVX589837 WMA589837:WMB589837 WCE589837:WCF589837 VSI589837:VSJ589837 VIM589837:VIN589837 UYQ589837:UYR589837 UOU589837:UOV589837 UEY589837:UEZ589837 TVC589837:TVD589837 TLG589837:TLH589837 TBK589837:TBL589837 SRO589837:SRP589837 SHS589837:SHT589837 RXW589837:RXX589837 ROA589837:ROB589837 REE589837:REF589837 QUI589837:QUJ589837 QKM589837:QKN589837 QAQ589837:QAR589837 PQU589837:PQV589837 PGY589837:PGZ589837 OXC589837:OXD589837 ONG589837:ONH589837 ODK589837:ODL589837 NTO589837:NTP589837 NJS589837:NJT589837 MZW589837:MZX589837 MQA589837:MQB589837 MGE589837:MGF589837 LWI589837:LWJ589837 LMM589837:LMN589837 LCQ589837:LCR589837 KSU589837:KSV589837 KIY589837:KIZ589837 JZC589837:JZD589837 JPG589837:JPH589837 JFK589837:JFL589837 IVO589837:IVP589837 ILS589837:ILT589837 IBW589837:IBX589837 HSA589837:HSB589837 HIE589837:HIF589837 GYI589837:GYJ589837 GOM589837:GON589837 GEQ589837:GER589837 FUU589837:FUV589837 FKY589837:FKZ589837 FBC589837:FBD589837 ERG589837:ERH589837 EHK589837:EHL589837 DXO589837:DXP589837 DNS589837:DNT589837 DDW589837:DDX589837 CUA589837:CUB589837 CKE589837:CKF589837 CAI589837:CAJ589837 BQM589837:BQN589837 BGQ589837:BGR589837 AWU589837:AWV589837 AMY589837:AMZ589837 ADC589837:ADD589837 TG589837:TH589837 JK589837:JL589837 O589837:P589837 WVW524301:WVX524301 WMA524301:WMB524301 WCE524301:WCF524301 VSI524301:VSJ524301 VIM524301:VIN524301 UYQ524301:UYR524301 UOU524301:UOV524301 UEY524301:UEZ524301 TVC524301:TVD524301 TLG524301:TLH524301 TBK524301:TBL524301 SRO524301:SRP524301 SHS524301:SHT524301 RXW524301:RXX524301 ROA524301:ROB524301 REE524301:REF524301 QUI524301:QUJ524301 QKM524301:QKN524301 QAQ524301:QAR524301 PQU524301:PQV524301 PGY524301:PGZ524301 OXC524301:OXD524301 ONG524301:ONH524301 ODK524301:ODL524301 NTO524301:NTP524301 NJS524301:NJT524301 MZW524301:MZX524301 MQA524301:MQB524301 MGE524301:MGF524301 LWI524301:LWJ524301 LMM524301:LMN524301 LCQ524301:LCR524301 KSU524301:KSV524301 KIY524301:KIZ524301 JZC524301:JZD524301 JPG524301:JPH524301 JFK524301:JFL524301 IVO524301:IVP524301 ILS524301:ILT524301 IBW524301:IBX524301 HSA524301:HSB524301 HIE524301:HIF524301 GYI524301:GYJ524301 GOM524301:GON524301 GEQ524301:GER524301 FUU524301:FUV524301 FKY524301:FKZ524301 FBC524301:FBD524301 ERG524301:ERH524301 EHK524301:EHL524301 DXO524301:DXP524301 DNS524301:DNT524301 DDW524301:DDX524301 CUA524301:CUB524301 CKE524301:CKF524301 CAI524301:CAJ524301 BQM524301:BQN524301 BGQ524301:BGR524301 AWU524301:AWV524301 AMY524301:AMZ524301 ADC524301:ADD524301 TG524301:TH524301 JK524301:JL524301 O524301:P524301 WVW458765:WVX458765 WMA458765:WMB458765 WCE458765:WCF458765 VSI458765:VSJ458765 VIM458765:VIN458765 UYQ458765:UYR458765 UOU458765:UOV458765 UEY458765:UEZ458765 TVC458765:TVD458765 TLG458765:TLH458765 TBK458765:TBL458765 SRO458765:SRP458765 SHS458765:SHT458765 RXW458765:RXX458765 ROA458765:ROB458765 REE458765:REF458765 QUI458765:QUJ458765 QKM458765:QKN458765 QAQ458765:QAR458765 PQU458765:PQV458765 PGY458765:PGZ458765 OXC458765:OXD458765 ONG458765:ONH458765 ODK458765:ODL458765 NTO458765:NTP458765 NJS458765:NJT458765 MZW458765:MZX458765 MQA458765:MQB458765 MGE458765:MGF458765 LWI458765:LWJ458765 LMM458765:LMN458765 LCQ458765:LCR458765 KSU458765:KSV458765 KIY458765:KIZ458765 JZC458765:JZD458765 JPG458765:JPH458765 JFK458765:JFL458765 IVO458765:IVP458765 ILS458765:ILT458765 IBW458765:IBX458765 HSA458765:HSB458765 HIE458765:HIF458765 GYI458765:GYJ458765 GOM458765:GON458765 GEQ458765:GER458765 FUU458765:FUV458765 FKY458765:FKZ458765 FBC458765:FBD458765 ERG458765:ERH458765 EHK458765:EHL458765 DXO458765:DXP458765 DNS458765:DNT458765 DDW458765:DDX458765 CUA458765:CUB458765 CKE458765:CKF458765 CAI458765:CAJ458765 BQM458765:BQN458765 BGQ458765:BGR458765 AWU458765:AWV458765 AMY458765:AMZ458765 ADC458765:ADD458765 TG458765:TH458765 JK458765:JL458765 O458765:P458765 WVW393229:WVX393229 WMA393229:WMB393229 WCE393229:WCF393229 VSI393229:VSJ393229 VIM393229:VIN393229 UYQ393229:UYR393229 UOU393229:UOV393229 UEY393229:UEZ393229 TVC393229:TVD393229 TLG393229:TLH393229 TBK393229:TBL393229 SRO393229:SRP393229 SHS393229:SHT393229 RXW393229:RXX393229 ROA393229:ROB393229 REE393229:REF393229 QUI393229:QUJ393229 QKM393229:QKN393229 QAQ393229:QAR393229 PQU393229:PQV393229 PGY393229:PGZ393229 OXC393229:OXD393229 ONG393229:ONH393229 ODK393229:ODL393229 NTO393229:NTP393229 NJS393229:NJT393229 MZW393229:MZX393229 MQA393229:MQB393229 MGE393229:MGF393229 LWI393229:LWJ393229 LMM393229:LMN393229 LCQ393229:LCR393229 KSU393229:KSV393229 KIY393229:KIZ393229 JZC393229:JZD393229 JPG393229:JPH393229 JFK393229:JFL393229 IVO393229:IVP393229 ILS393229:ILT393229 IBW393229:IBX393229 HSA393229:HSB393229 HIE393229:HIF393229 GYI393229:GYJ393229 GOM393229:GON393229 GEQ393229:GER393229 FUU393229:FUV393229 FKY393229:FKZ393229 FBC393229:FBD393229 ERG393229:ERH393229 EHK393229:EHL393229 DXO393229:DXP393229 DNS393229:DNT393229 DDW393229:DDX393229 CUA393229:CUB393229 CKE393229:CKF393229 CAI393229:CAJ393229 BQM393229:BQN393229 BGQ393229:BGR393229 AWU393229:AWV393229 AMY393229:AMZ393229 ADC393229:ADD393229 TG393229:TH393229 JK393229:JL393229 O393229:P393229 WVW327693:WVX327693 WMA327693:WMB327693 WCE327693:WCF327693 VSI327693:VSJ327693 VIM327693:VIN327693 UYQ327693:UYR327693 UOU327693:UOV327693 UEY327693:UEZ327693 TVC327693:TVD327693 TLG327693:TLH327693 TBK327693:TBL327693 SRO327693:SRP327693 SHS327693:SHT327693 RXW327693:RXX327693 ROA327693:ROB327693 REE327693:REF327693 QUI327693:QUJ327693 QKM327693:QKN327693 QAQ327693:QAR327693 PQU327693:PQV327693 PGY327693:PGZ327693 OXC327693:OXD327693 ONG327693:ONH327693 ODK327693:ODL327693 NTO327693:NTP327693 NJS327693:NJT327693 MZW327693:MZX327693 MQA327693:MQB327693 MGE327693:MGF327693 LWI327693:LWJ327693 LMM327693:LMN327693 LCQ327693:LCR327693 KSU327693:KSV327693 KIY327693:KIZ327693 JZC327693:JZD327693 JPG327693:JPH327693 JFK327693:JFL327693 IVO327693:IVP327693 ILS327693:ILT327693 IBW327693:IBX327693 HSA327693:HSB327693 HIE327693:HIF327693 GYI327693:GYJ327693 GOM327693:GON327693 GEQ327693:GER327693 FUU327693:FUV327693 FKY327693:FKZ327693 FBC327693:FBD327693 ERG327693:ERH327693 EHK327693:EHL327693 DXO327693:DXP327693 DNS327693:DNT327693 DDW327693:DDX327693 CUA327693:CUB327693 CKE327693:CKF327693 CAI327693:CAJ327693 BQM327693:BQN327693 BGQ327693:BGR327693 AWU327693:AWV327693 AMY327693:AMZ327693 ADC327693:ADD327693 TG327693:TH327693 JK327693:JL327693 O327693:P327693 WVW262157:WVX262157 WMA262157:WMB262157 WCE262157:WCF262157 VSI262157:VSJ262157 VIM262157:VIN262157 UYQ262157:UYR262157 UOU262157:UOV262157 UEY262157:UEZ262157 TVC262157:TVD262157 TLG262157:TLH262157 TBK262157:TBL262157 SRO262157:SRP262157 SHS262157:SHT262157 RXW262157:RXX262157 ROA262157:ROB262157 REE262157:REF262157 QUI262157:QUJ262157 QKM262157:QKN262157 QAQ262157:QAR262157 PQU262157:PQV262157 PGY262157:PGZ262157 OXC262157:OXD262157 ONG262157:ONH262157 ODK262157:ODL262157 NTO262157:NTP262157 NJS262157:NJT262157 MZW262157:MZX262157 MQA262157:MQB262157 MGE262157:MGF262157 LWI262157:LWJ262157 LMM262157:LMN262157 LCQ262157:LCR262157 KSU262157:KSV262157 KIY262157:KIZ262157 JZC262157:JZD262157 JPG262157:JPH262157 JFK262157:JFL262157 IVO262157:IVP262157 ILS262157:ILT262157 IBW262157:IBX262157 HSA262157:HSB262157 HIE262157:HIF262157 GYI262157:GYJ262157 GOM262157:GON262157 GEQ262157:GER262157 FUU262157:FUV262157 FKY262157:FKZ262157 FBC262157:FBD262157 ERG262157:ERH262157 EHK262157:EHL262157 DXO262157:DXP262157 DNS262157:DNT262157 DDW262157:DDX262157 CUA262157:CUB262157 CKE262157:CKF262157 CAI262157:CAJ262157 BQM262157:BQN262157 BGQ262157:BGR262157 AWU262157:AWV262157 AMY262157:AMZ262157 ADC262157:ADD262157 TG262157:TH262157 JK262157:JL262157 O262157:P262157 WVW196621:WVX196621 WMA196621:WMB196621 WCE196621:WCF196621 VSI196621:VSJ196621 VIM196621:VIN196621 UYQ196621:UYR196621 UOU196621:UOV196621 UEY196621:UEZ196621 TVC196621:TVD196621 TLG196621:TLH196621 TBK196621:TBL196621 SRO196621:SRP196621 SHS196621:SHT196621 RXW196621:RXX196621 ROA196621:ROB196621 REE196621:REF196621 QUI196621:QUJ196621 QKM196621:QKN196621 QAQ196621:QAR196621 PQU196621:PQV196621 PGY196621:PGZ196621 OXC196621:OXD196621 ONG196621:ONH196621 ODK196621:ODL196621 NTO196621:NTP196621 NJS196621:NJT196621 MZW196621:MZX196621 MQA196621:MQB196621 MGE196621:MGF196621 LWI196621:LWJ196621 LMM196621:LMN196621 LCQ196621:LCR196621 KSU196621:KSV196621 KIY196621:KIZ196621 JZC196621:JZD196621 JPG196621:JPH196621 JFK196621:JFL196621 IVO196621:IVP196621 ILS196621:ILT196621 IBW196621:IBX196621 HSA196621:HSB196621 HIE196621:HIF196621 GYI196621:GYJ196621 GOM196621:GON196621 GEQ196621:GER196621 FUU196621:FUV196621 FKY196621:FKZ196621 FBC196621:FBD196621 ERG196621:ERH196621 EHK196621:EHL196621 DXO196621:DXP196621 DNS196621:DNT196621 DDW196621:DDX196621 CUA196621:CUB196621 CKE196621:CKF196621 CAI196621:CAJ196621 BQM196621:BQN196621 BGQ196621:BGR196621 AWU196621:AWV196621 AMY196621:AMZ196621 ADC196621:ADD196621 TG196621:TH196621 JK196621:JL196621 O196621:P196621 WVW131085:WVX131085 WMA131085:WMB131085 WCE131085:WCF131085 VSI131085:VSJ131085 VIM131085:VIN131085 UYQ131085:UYR131085 UOU131085:UOV131085 UEY131085:UEZ131085 TVC131085:TVD131085 TLG131085:TLH131085 TBK131085:TBL131085 SRO131085:SRP131085 SHS131085:SHT131085 RXW131085:RXX131085 ROA131085:ROB131085 REE131085:REF131085 QUI131085:QUJ131085 QKM131085:QKN131085 QAQ131085:QAR131085 PQU131085:PQV131085 PGY131085:PGZ131085 OXC131085:OXD131085 ONG131085:ONH131085 ODK131085:ODL131085 NTO131085:NTP131085 NJS131085:NJT131085 MZW131085:MZX131085 MQA131085:MQB131085 MGE131085:MGF131085 LWI131085:LWJ131085 LMM131085:LMN131085 LCQ131085:LCR131085 KSU131085:KSV131085 KIY131085:KIZ131085 JZC131085:JZD131085 JPG131085:JPH131085 JFK131085:JFL131085 IVO131085:IVP131085 ILS131085:ILT131085 IBW131085:IBX131085 HSA131085:HSB131085 HIE131085:HIF131085 GYI131085:GYJ131085 GOM131085:GON131085 GEQ131085:GER131085 FUU131085:FUV131085 FKY131085:FKZ131085 FBC131085:FBD131085 ERG131085:ERH131085 EHK131085:EHL131085 DXO131085:DXP131085 DNS131085:DNT131085 DDW131085:DDX131085 CUA131085:CUB131085 CKE131085:CKF131085 CAI131085:CAJ131085 BQM131085:BQN131085 BGQ131085:BGR131085 AWU131085:AWV131085 AMY131085:AMZ131085 ADC131085:ADD131085 TG131085:TH131085 JK131085:JL131085 O131085:P131085 WVW65549:WVX65549 WMA65549:WMB65549 WCE65549:WCF65549 VSI65549:VSJ65549 VIM65549:VIN65549 UYQ65549:UYR65549 UOU65549:UOV65549 UEY65549:UEZ65549 TVC65549:TVD65549 TLG65549:TLH65549 TBK65549:TBL65549 SRO65549:SRP65549 SHS65549:SHT65549 RXW65549:RXX65549 ROA65549:ROB65549 REE65549:REF65549 QUI65549:QUJ65549 QKM65549:QKN65549 QAQ65549:QAR65549 PQU65549:PQV65549 PGY65549:PGZ65549 OXC65549:OXD65549 ONG65549:ONH65549 ODK65549:ODL65549 NTO65549:NTP65549 NJS65549:NJT65549 MZW65549:MZX65549 MQA65549:MQB65549 MGE65549:MGF65549 LWI65549:LWJ65549 LMM65549:LMN65549 LCQ65549:LCR65549 KSU65549:KSV65549 KIY65549:KIZ65549 JZC65549:JZD65549 JPG65549:JPH65549 JFK65549:JFL65549 IVO65549:IVP65549 ILS65549:ILT65549 IBW65549:IBX65549 HSA65549:HSB65549 HIE65549:HIF65549 GYI65549:GYJ65549 GOM65549:GON65549 GEQ65549:GER65549 FUU65549:FUV65549 FKY65549:FKZ65549 FBC65549:FBD65549 ERG65549:ERH65549 EHK65549:EHL65549 DXO65549:DXP65549 DNS65549:DNT65549 DDW65549:DDX65549 CUA65549:CUB65549 CKE65549:CKF65549 CAI65549:CAJ65549 BQM65549:BQN65549 BGQ65549:BGR65549 AWU65549:AWV65549 AMY65549:AMZ65549 ADC65549:ADD65549 TG65549:TH65549 JK65549:JL65549 WVW5:WVX5 WMA5:WMB5 WCE5:WCF5 VSI5:VSJ5 VIM5:VIN5 UYQ5:UYR5 UOU5:UOV5 UEY5:UEZ5 TVC5:TVD5 TLG5:TLH5 TBK5:TBL5 SRO5:SRP5 SHS5:SHT5 RXW5:RXX5 ROA5:ROB5 REE5:REF5 QUI5:QUJ5 QKM5:QKN5 QAQ5:QAR5 PQU5:PQV5 PGY5:PGZ5 OXC5:OXD5 ONG5:ONH5 ODK5:ODL5 NTO5:NTP5 NJS5:NJT5 MZW5:MZX5 MQA5:MQB5 MGE5:MGF5 LWI5:LWJ5 LMM5:LMN5 LCQ5:LCR5 KSU5:KSV5 KIY5:KIZ5 JZC5:JZD5 JPG5:JPH5 JFK5:JFL5 IVO5:IVP5 ILS5:ILT5 IBW5:IBX5 HSA5:HSB5 HIE5:HIF5 GYI5:GYJ5 GOM5:GON5 GEQ5:GER5 FUU5:FUV5 FKY5:FKZ5 FBC5:FBD5 ERG5:ERH5 EHK5:EHL5 DXO5:DXP5 DNS5:DNT5 DDW5:DDX5 CUA5:CUB5 CKE5:CKF5 CAI5:CAJ5 BQM5:BQN5 BGQ5:BGR5 AWU5:AWV5 AMY5:AMZ5 ADC5:ADD5 TG5:TH5 JK5:JL5 O5:P5" xr:uid="{00000000-0002-0000-0000-000001000000}">
      <formula1>$U$2:$U$10</formula1>
    </dataValidation>
    <dataValidation type="list" allowBlank="1" showInputMessage="1" showErrorMessage="1" sqref="H65546:I65546 WVP983050:WVQ983050 WLT983050:WLU983050 WBX983050:WBY983050 VSB983050:VSC983050 VIF983050:VIG983050 UYJ983050:UYK983050 UON983050:UOO983050 UER983050:UES983050 TUV983050:TUW983050 TKZ983050:TLA983050 TBD983050:TBE983050 SRH983050:SRI983050 SHL983050:SHM983050 RXP983050:RXQ983050 RNT983050:RNU983050 RDX983050:RDY983050 QUB983050:QUC983050 QKF983050:QKG983050 QAJ983050:QAK983050 PQN983050:PQO983050 PGR983050:PGS983050 OWV983050:OWW983050 OMZ983050:ONA983050 ODD983050:ODE983050 NTH983050:NTI983050 NJL983050:NJM983050 MZP983050:MZQ983050 MPT983050:MPU983050 MFX983050:MFY983050 LWB983050:LWC983050 LMF983050:LMG983050 LCJ983050:LCK983050 KSN983050:KSO983050 KIR983050:KIS983050 JYV983050:JYW983050 JOZ983050:JPA983050 JFD983050:JFE983050 IVH983050:IVI983050 ILL983050:ILM983050 IBP983050:IBQ983050 HRT983050:HRU983050 HHX983050:HHY983050 GYB983050:GYC983050 GOF983050:GOG983050 GEJ983050:GEK983050 FUN983050:FUO983050 FKR983050:FKS983050 FAV983050:FAW983050 EQZ983050:ERA983050 EHD983050:EHE983050 DXH983050:DXI983050 DNL983050:DNM983050 DDP983050:DDQ983050 CTT983050:CTU983050 CJX983050:CJY983050 CAB983050:CAC983050 BQF983050:BQG983050 BGJ983050:BGK983050 AWN983050:AWO983050 AMR983050:AMS983050 ACV983050:ACW983050 SZ983050:TA983050 JD983050:JE983050 H983050:I983050 WVP917514:WVQ917514 WLT917514:WLU917514 WBX917514:WBY917514 VSB917514:VSC917514 VIF917514:VIG917514 UYJ917514:UYK917514 UON917514:UOO917514 UER917514:UES917514 TUV917514:TUW917514 TKZ917514:TLA917514 TBD917514:TBE917514 SRH917514:SRI917514 SHL917514:SHM917514 RXP917514:RXQ917514 RNT917514:RNU917514 RDX917514:RDY917514 QUB917514:QUC917514 QKF917514:QKG917514 QAJ917514:QAK917514 PQN917514:PQO917514 PGR917514:PGS917514 OWV917514:OWW917514 OMZ917514:ONA917514 ODD917514:ODE917514 NTH917514:NTI917514 NJL917514:NJM917514 MZP917514:MZQ917514 MPT917514:MPU917514 MFX917514:MFY917514 LWB917514:LWC917514 LMF917514:LMG917514 LCJ917514:LCK917514 KSN917514:KSO917514 KIR917514:KIS917514 JYV917514:JYW917514 JOZ917514:JPA917514 JFD917514:JFE917514 IVH917514:IVI917514 ILL917514:ILM917514 IBP917514:IBQ917514 HRT917514:HRU917514 HHX917514:HHY917514 GYB917514:GYC917514 GOF917514:GOG917514 GEJ917514:GEK917514 FUN917514:FUO917514 FKR917514:FKS917514 FAV917514:FAW917514 EQZ917514:ERA917514 EHD917514:EHE917514 DXH917514:DXI917514 DNL917514:DNM917514 DDP917514:DDQ917514 CTT917514:CTU917514 CJX917514:CJY917514 CAB917514:CAC917514 BQF917514:BQG917514 BGJ917514:BGK917514 AWN917514:AWO917514 AMR917514:AMS917514 ACV917514:ACW917514 SZ917514:TA917514 JD917514:JE917514 H917514:I917514 WVP851978:WVQ851978 WLT851978:WLU851978 WBX851978:WBY851978 VSB851978:VSC851978 VIF851978:VIG851978 UYJ851978:UYK851978 UON851978:UOO851978 UER851978:UES851978 TUV851978:TUW851978 TKZ851978:TLA851978 TBD851978:TBE851978 SRH851978:SRI851978 SHL851978:SHM851978 RXP851978:RXQ851978 RNT851978:RNU851978 RDX851978:RDY851978 QUB851978:QUC851978 QKF851978:QKG851978 QAJ851978:QAK851978 PQN851978:PQO851978 PGR851978:PGS851978 OWV851978:OWW851978 OMZ851978:ONA851978 ODD851978:ODE851978 NTH851978:NTI851978 NJL851978:NJM851978 MZP851978:MZQ851978 MPT851978:MPU851978 MFX851978:MFY851978 LWB851978:LWC851978 LMF851978:LMG851978 LCJ851978:LCK851978 KSN851978:KSO851978 KIR851978:KIS851978 JYV851978:JYW851978 JOZ851978:JPA851978 JFD851978:JFE851978 IVH851978:IVI851978 ILL851978:ILM851978 IBP851978:IBQ851978 HRT851978:HRU851978 HHX851978:HHY851978 GYB851978:GYC851978 GOF851978:GOG851978 GEJ851978:GEK851978 FUN851978:FUO851978 FKR851978:FKS851978 FAV851978:FAW851978 EQZ851978:ERA851978 EHD851978:EHE851978 DXH851978:DXI851978 DNL851978:DNM851978 DDP851978:DDQ851978 CTT851978:CTU851978 CJX851978:CJY851978 CAB851978:CAC851978 BQF851978:BQG851978 BGJ851978:BGK851978 AWN851978:AWO851978 AMR851978:AMS851978 ACV851978:ACW851978 SZ851978:TA851978 JD851978:JE851978 H851978:I851978 WVP786442:WVQ786442 WLT786442:WLU786442 WBX786442:WBY786442 VSB786442:VSC786442 VIF786442:VIG786442 UYJ786442:UYK786442 UON786442:UOO786442 UER786442:UES786442 TUV786442:TUW786442 TKZ786442:TLA786442 TBD786442:TBE786442 SRH786442:SRI786442 SHL786442:SHM786442 RXP786442:RXQ786442 RNT786442:RNU786442 RDX786442:RDY786442 QUB786442:QUC786442 QKF786442:QKG786442 QAJ786442:QAK786442 PQN786442:PQO786442 PGR786442:PGS786442 OWV786442:OWW786442 OMZ786442:ONA786442 ODD786442:ODE786442 NTH786442:NTI786442 NJL786442:NJM786442 MZP786442:MZQ786442 MPT786442:MPU786442 MFX786442:MFY786442 LWB786442:LWC786442 LMF786442:LMG786442 LCJ786442:LCK786442 KSN786442:KSO786442 KIR786442:KIS786442 JYV786442:JYW786442 JOZ786442:JPA786442 JFD786442:JFE786442 IVH786442:IVI786442 ILL786442:ILM786442 IBP786442:IBQ786442 HRT786442:HRU786442 HHX786442:HHY786442 GYB786442:GYC786442 GOF786442:GOG786442 GEJ786442:GEK786442 FUN786442:FUO786442 FKR786442:FKS786442 FAV786442:FAW786442 EQZ786442:ERA786442 EHD786442:EHE786442 DXH786442:DXI786442 DNL786442:DNM786442 DDP786442:DDQ786442 CTT786442:CTU786442 CJX786442:CJY786442 CAB786442:CAC786442 BQF786442:BQG786442 BGJ786442:BGK786442 AWN786442:AWO786442 AMR786442:AMS786442 ACV786442:ACW786442 SZ786442:TA786442 JD786442:JE786442 H786442:I786442 WVP720906:WVQ720906 WLT720906:WLU720906 WBX720906:WBY720906 VSB720906:VSC720906 VIF720906:VIG720906 UYJ720906:UYK720906 UON720906:UOO720906 UER720906:UES720906 TUV720906:TUW720906 TKZ720906:TLA720906 TBD720906:TBE720906 SRH720906:SRI720906 SHL720906:SHM720906 RXP720906:RXQ720906 RNT720906:RNU720906 RDX720906:RDY720906 QUB720906:QUC720906 QKF720906:QKG720906 QAJ720906:QAK720906 PQN720906:PQO720906 PGR720906:PGS720906 OWV720906:OWW720906 OMZ720906:ONA720906 ODD720906:ODE720906 NTH720906:NTI720906 NJL720906:NJM720906 MZP720906:MZQ720906 MPT720906:MPU720906 MFX720906:MFY720906 LWB720906:LWC720906 LMF720906:LMG720906 LCJ720906:LCK720906 KSN720906:KSO720906 KIR720906:KIS720906 JYV720906:JYW720906 JOZ720906:JPA720906 JFD720906:JFE720906 IVH720906:IVI720906 ILL720906:ILM720906 IBP720906:IBQ720906 HRT720906:HRU720906 HHX720906:HHY720906 GYB720906:GYC720906 GOF720906:GOG720906 GEJ720906:GEK720906 FUN720906:FUO720906 FKR720906:FKS720906 FAV720906:FAW720906 EQZ720906:ERA720906 EHD720906:EHE720906 DXH720906:DXI720906 DNL720906:DNM720906 DDP720906:DDQ720906 CTT720906:CTU720906 CJX720906:CJY720906 CAB720906:CAC720906 BQF720906:BQG720906 BGJ720906:BGK720906 AWN720906:AWO720906 AMR720906:AMS720906 ACV720906:ACW720906 SZ720906:TA720906 JD720906:JE720906 H720906:I720906 WVP655370:WVQ655370 WLT655370:WLU655370 WBX655370:WBY655370 VSB655370:VSC655370 VIF655370:VIG655370 UYJ655370:UYK655370 UON655370:UOO655370 UER655370:UES655370 TUV655370:TUW655370 TKZ655370:TLA655370 TBD655370:TBE655370 SRH655370:SRI655370 SHL655370:SHM655370 RXP655370:RXQ655370 RNT655370:RNU655370 RDX655370:RDY655370 QUB655370:QUC655370 QKF655370:QKG655370 QAJ655370:QAK655370 PQN655370:PQO655370 PGR655370:PGS655370 OWV655370:OWW655370 OMZ655370:ONA655370 ODD655370:ODE655370 NTH655370:NTI655370 NJL655370:NJM655370 MZP655370:MZQ655370 MPT655370:MPU655370 MFX655370:MFY655370 LWB655370:LWC655370 LMF655370:LMG655370 LCJ655370:LCK655370 KSN655370:KSO655370 KIR655370:KIS655370 JYV655370:JYW655370 JOZ655370:JPA655370 JFD655370:JFE655370 IVH655370:IVI655370 ILL655370:ILM655370 IBP655370:IBQ655370 HRT655370:HRU655370 HHX655370:HHY655370 GYB655370:GYC655370 GOF655370:GOG655370 GEJ655370:GEK655370 FUN655370:FUO655370 FKR655370:FKS655370 FAV655370:FAW655370 EQZ655370:ERA655370 EHD655370:EHE655370 DXH655370:DXI655370 DNL655370:DNM655370 DDP655370:DDQ655370 CTT655370:CTU655370 CJX655370:CJY655370 CAB655370:CAC655370 BQF655370:BQG655370 BGJ655370:BGK655370 AWN655370:AWO655370 AMR655370:AMS655370 ACV655370:ACW655370 SZ655370:TA655370 JD655370:JE655370 H655370:I655370 WVP589834:WVQ589834 WLT589834:WLU589834 WBX589834:WBY589834 VSB589834:VSC589834 VIF589834:VIG589834 UYJ589834:UYK589834 UON589834:UOO589834 UER589834:UES589834 TUV589834:TUW589834 TKZ589834:TLA589834 TBD589834:TBE589834 SRH589834:SRI589834 SHL589834:SHM589834 RXP589834:RXQ589834 RNT589834:RNU589834 RDX589834:RDY589834 QUB589834:QUC589834 QKF589834:QKG589834 QAJ589834:QAK589834 PQN589834:PQO589834 PGR589834:PGS589834 OWV589834:OWW589834 OMZ589834:ONA589834 ODD589834:ODE589834 NTH589834:NTI589834 NJL589834:NJM589834 MZP589834:MZQ589834 MPT589834:MPU589834 MFX589834:MFY589834 LWB589834:LWC589834 LMF589834:LMG589834 LCJ589834:LCK589834 KSN589834:KSO589834 KIR589834:KIS589834 JYV589834:JYW589834 JOZ589834:JPA589834 JFD589834:JFE589834 IVH589834:IVI589834 ILL589834:ILM589834 IBP589834:IBQ589834 HRT589834:HRU589834 HHX589834:HHY589834 GYB589834:GYC589834 GOF589834:GOG589834 GEJ589834:GEK589834 FUN589834:FUO589834 FKR589834:FKS589834 FAV589834:FAW589834 EQZ589834:ERA589834 EHD589834:EHE589834 DXH589834:DXI589834 DNL589834:DNM589834 DDP589834:DDQ589834 CTT589834:CTU589834 CJX589834:CJY589834 CAB589834:CAC589834 BQF589834:BQG589834 BGJ589834:BGK589834 AWN589834:AWO589834 AMR589834:AMS589834 ACV589834:ACW589834 SZ589834:TA589834 JD589834:JE589834 H589834:I589834 WVP524298:WVQ524298 WLT524298:WLU524298 WBX524298:WBY524298 VSB524298:VSC524298 VIF524298:VIG524298 UYJ524298:UYK524298 UON524298:UOO524298 UER524298:UES524298 TUV524298:TUW524298 TKZ524298:TLA524298 TBD524298:TBE524298 SRH524298:SRI524298 SHL524298:SHM524298 RXP524298:RXQ524298 RNT524298:RNU524298 RDX524298:RDY524298 QUB524298:QUC524298 QKF524298:QKG524298 QAJ524298:QAK524298 PQN524298:PQO524298 PGR524298:PGS524298 OWV524298:OWW524298 OMZ524298:ONA524298 ODD524298:ODE524298 NTH524298:NTI524298 NJL524298:NJM524298 MZP524298:MZQ524298 MPT524298:MPU524298 MFX524298:MFY524298 LWB524298:LWC524298 LMF524298:LMG524298 LCJ524298:LCK524298 KSN524298:KSO524298 KIR524298:KIS524298 JYV524298:JYW524298 JOZ524298:JPA524298 JFD524298:JFE524298 IVH524298:IVI524298 ILL524298:ILM524298 IBP524298:IBQ524298 HRT524298:HRU524298 HHX524298:HHY524298 GYB524298:GYC524298 GOF524298:GOG524298 GEJ524298:GEK524298 FUN524298:FUO524298 FKR524298:FKS524298 FAV524298:FAW524298 EQZ524298:ERA524298 EHD524298:EHE524298 DXH524298:DXI524298 DNL524298:DNM524298 DDP524298:DDQ524298 CTT524298:CTU524298 CJX524298:CJY524298 CAB524298:CAC524298 BQF524298:BQG524298 BGJ524298:BGK524298 AWN524298:AWO524298 AMR524298:AMS524298 ACV524298:ACW524298 SZ524298:TA524298 JD524298:JE524298 H524298:I524298 WVP458762:WVQ458762 WLT458762:WLU458762 WBX458762:WBY458762 VSB458762:VSC458762 VIF458762:VIG458762 UYJ458762:UYK458762 UON458762:UOO458762 UER458762:UES458762 TUV458762:TUW458762 TKZ458762:TLA458762 TBD458762:TBE458762 SRH458762:SRI458762 SHL458762:SHM458762 RXP458762:RXQ458762 RNT458762:RNU458762 RDX458762:RDY458762 QUB458762:QUC458762 QKF458762:QKG458762 QAJ458762:QAK458762 PQN458762:PQO458762 PGR458762:PGS458762 OWV458762:OWW458762 OMZ458762:ONA458762 ODD458762:ODE458762 NTH458762:NTI458762 NJL458762:NJM458762 MZP458762:MZQ458762 MPT458762:MPU458762 MFX458762:MFY458762 LWB458762:LWC458762 LMF458762:LMG458762 LCJ458762:LCK458762 KSN458762:KSO458762 KIR458762:KIS458762 JYV458762:JYW458762 JOZ458762:JPA458762 JFD458762:JFE458762 IVH458762:IVI458762 ILL458762:ILM458762 IBP458762:IBQ458762 HRT458762:HRU458762 HHX458762:HHY458762 GYB458762:GYC458762 GOF458762:GOG458762 GEJ458762:GEK458762 FUN458762:FUO458762 FKR458762:FKS458762 FAV458762:FAW458762 EQZ458762:ERA458762 EHD458762:EHE458762 DXH458762:DXI458762 DNL458762:DNM458762 DDP458762:DDQ458762 CTT458762:CTU458762 CJX458762:CJY458762 CAB458762:CAC458762 BQF458762:BQG458762 BGJ458762:BGK458762 AWN458762:AWO458762 AMR458762:AMS458762 ACV458762:ACW458762 SZ458762:TA458762 JD458762:JE458762 H458762:I458762 WVP393226:WVQ393226 WLT393226:WLU393226 WBX393226:WBY393226 VSB393226:VSC393226 VIF393226:VIG393226 UYJ393226:UYK393226 UON393226:UOO393226 UER393226:UES393226 TUV393226:TUW393226 TKZ393226:TLA393226 TBD393226:TBE393226 SRH393226:SRI393226 SHL393226:SHM393226 RXP393226:RXQ393226 RNT393226:RNU393226 RDX393226:RDY393226 QUB393226:QUC393226 QKF393226:QKG393226 QAJ393226:QAK393226 PQN393226:PQO393226 PGR393226:PGS393226 OWV393226:OWW393226 OMZ393226:ONA393226 ODD393226:ODE393226 NTH393226:NTI393226 NJL393226:NJM393226 MZP393226:MZQ393226 MPT393226:MPU393226 MFX393226:MFY393226 LWB393226:LWC393226 LMF393226:LMG393226 LCJ393226:LCK393226 KSN393226:KSO393226 KIR393226:KIS393226 JYV393226:JYW393226 JOZ393226:JPA393226 JFD393226:JFE393226 IVH393226:IVI393226 ILL393226:ILM393226 IBP393226:IBQ393226 HRT393226:HRU393226 HHX393226:HHY393226 GYB393226:GYC393226 GOF393226:GOG393226 GEJ393226:GEK393226 FUN393226:FUO393226 FKR393226:FKS393226 FAV393226:FAW393226 EQZ393226:ERA393226 EHD393226:EHE393226 DXH393226:DXI393226 DNL393226:DNM393226 DDP393226:DDQ393226 CTT393226:CTU393226 CJX393226:CJY393226 CAB393226:CAC393226 BQF393226:BQG393226 BGJ393226:BGK393226 AWN393226:AWO393226 AMR393226:AMS393226 ACV393226:ACW393226 SZ393226:TA393226 JD393226:JE393226 H393226:I393226 WVP327690:WVQ327690 WLT327690:WLU327690 WBX327690:WBY327690 VSB327690:VSC327690 VIF327690:VIG327690 UYJ327690:UYK327690 UON327690:UOO327690 UER327690:UES327690 TUV327690:TUW327690 TKZ327690:TLA327690 TBD327690:TBE327690 SRH327690:SRI327690 SHL327690:SHM327690 RXP327690:RXQ327690 RNT327690:RNU327690 RDX327690:RDY327690 QUB327690:QUC327690 QKF327690:QKG327690 QAJ327690:QAK327690 PQN327690:PQO327690 PGR327690:PGS327690 OWV327690:OWW327690 OMZ327690:ONA327690 ODD327690:ODE327690 NTH327690:NTI327690 NJL327690:NJM327690 MZP327690:MZQ327690 MPT327690:MPU327690 MFX327690:MFY327690 LWB327690:LWC327690 LMF327690:LMG327690 LCJ327690:LCK327690 KSN327690:KSO327690 KIR327690:KIS327690 JYV327690:JYW327690 JOZ327690:JPA327690 JFD327690:JFE327690 IVH327690:IVI327690 ILL327690:ILM327690 IBP327690:IBQ327690 HRT327690:HRU327690 HHX327690:HHY327690 GYB327690:GYC327690 GOF327690:GOG327690 GEJ327690:GEK327690 FUN327690:FUO327690 FKR327690:FKS327690 FAV327690:FAW327690 EQZ327690:ERA327690 EHD327690:EHE327690 DXH327690:DXI327690 DNL327690:DNM327690 DDP327690:DDQ327690 CTT327690:CTU327690 CJX327690:CJY327690 CAB327690:CAC327690 BQF327690:BQG327690 BGJ327690:BGK327690 AWN327690:AWO327690 AMR327690:AMS327690 ACV327690:ACW327690 SZ327690:TA327690 JD327690:JE327690 H327690:I327690 WVP262154:WVQ262154 WLT262154:WLU262154 WBX262154:WBY262154 VSB262154:VSC262154 VIF262154:VIG262154 UYJ262154:UYK262154 UON262154:UOO262154 UER262154:UES262154 TUV262154:TUW262154 TKZ262154:TLA262154 TBD262154:TBE262154 SRH262154:SRI262154 SHL262154:SHM262154 RXP262154:RXQ262154 RNT262154:RNU262154 RDX262154:RDY262154 QUB262154:QUC262154 QKF262154:QKG262154 QAJ262154:QAK262154 PQN262154:PQO262154 PGR262154:PGS262154 OWV262154:OWW262154 OMZ262154:ONA262154 ODD262154:ODE262154 NTH262154:NTI262154 NJL262154:NJM262154 MZP262154:MZQ262154 MPT262154:MPU262154 MFX262154:MFY262154 LWB262154:LWC262154 LMF262154:LMG262154 LCJ262154:LCK262154 KSN262154:KSO262154 KIR262154:KIS262154 JYV262154:JYW262154 JOZ262154:JPA262154 JFD262154:JFE262154 IVH262154:IVI262154 ILL262154:ILM262154 IBP262154:IBQ262154 HRT262154:HRU262154 HHX262154:HHY262154 GYB262154:GYC262154 GOF262154:GOG262154 GEJ262154:GEK262154 FUN262154:FUO262154 FKR262154:FKS262154 FAV262154:FAW262154 EQZ262154:ERA262154 EHD262154:EHE262154 DXH262154:DXI262154 DNL262154:DNM262154 DDP262154:DDQ262154 CTT262154:CTU262154 CJX262154:CJY262154 CAB262154:CAC262154 BQF262154:BQG262154 BGJ262154:BGK262154 AWN262154:AWO262154 AMR262154:AMS262154 ACV262154:ACW262154 SZ262154:TA262154 JD262154:JE262154 H262154:I262154 WVP196618:WVQ196618 WLT196618:WLU196618 WBX196618:WBY196618 VSB196618:VSC196618 VIF196618:VIG196618 UYJ196618:UYK196618 UON196618:UOO196618 UER196618:UES196618 TUV196618:TUW196618 TKZ196618:TLA196618 TBD196618:TBE196618 SRH196618:SRI196618 SHL196618:SHM196618 RXP196618:RXQ196618 RNT196618:RNU196618 RDX196618:RDY196618 QUB196618:QUC196618 QKF196618:QKG196618 QAJ196618:QAK196618 PQN196618:PQO196618 PGR196618:PGS196618 OWV196618:OWW196618 OMZ196618:ONA196618 ODD196618:ODE196618 NTH196618:NTI196618 NJL196618:NJM196618 MZP196618:MZQ196618 MPT196618:MPU196618 MFX196618:MFY196618 LWB196618:LWC196618 LMF196618:LMG196618 LCJ196618:LCK196618 KSN196618:KSO196618 KIR196618:KIS196618 JYV196618:JYW196618 JOZ196618:JPA196618 JFD196618:JFE196618 IVH196618:IVI196618 ILL196618:ILM196618 IBP196618:IBQ196618 HRT196618:HRU196618 HHX196618:HHY196618 GYB196618:GYC196618 GOF196618:GOG196618 GEJ196618:GEK196618 FUN196618:FUO196618 FKR196618:FKS196618 FAV196618:FAW196618 EQZ196618:ERA196618 EHD196618:EHE196618 DXH196618:DXI196618 DNL196618:DNM196618 DDP196618:DDQ196618 CTT196618:CTU196618 CJX196618:CJY196618 CAB196618:CAC196618 BQF196618:BQG196618 BGJ196618:BGK196618 AWN196618:AWO196618 AMR196618:AMS196618 ACV196618:ACW196618 SZ196618:TA196618 JD196618:JE196618 H196618:I196618 WVP131082:WVQ131082 WLT131082:WLU131082 WBX131082:WBY131082 VSB131082:VSC131082 VIF131082:VIG131082 UYJ131082:UYK131082 UON131082:UOO131082 UER131082:UES131082 TUV131082:TUW131082 TKZ131082:TLA131082 TBD131082:TBE131082 SRH131082:SRI131082 SHL131082:SHM131082 RXP131082:RXQ131082 RNT131082:RNU131082 RDX131082:RDY131082 QUB131082:QUC131082 QKF131082:QKG131082 QAJ131082:QAK131082 PQN131082:PQO131082 PGR131082:PGS131082 OWV131082:OWW131082 OMZ131082:ONA131082 ODD131082:ODE131082 NTH131082:NTI131082 NJL131082:NJM131082 MZP131082:MZQ131082 MPT131082:MPU131082 MFX131082:MFY131082 LWB131082:LWC131082 LMF131082:LMG131082 LCJ131082:LCK131082 KSN131082:KSO131082 KIR131082:KIS131082 JYV131082:JYW131082 JOZ131082:JPA131082 JFD131082:JFE131082 IVH131082:IVI131082 ILL131082:ILM131082 IBP131082:IBQ131082 HRT131082:HRU131082 HHX131082:HHY131082 GYB131082:GYC131082 GOF131082:GOG131082 GEJ131082:GEK131082 FUN131082:FUO131082 FKR131082:FKS131082 FAV131082:FAW131082 EQZ131082:ERA131082 EHD131082:EHE131082 DXH131082:DXI131082 DNL131082:DNM131082 DDP131082:DDQ131082 CTT131082:CTU131082 CJX131082:CJY131082 CAB131082:CAC131082 BQF131082:BQG131082 BGJ131082:BGK131082 AWN131082:AWO131082 AMR131082:AMS131082 ACV131082:ACW131082 SZ131082:TA131082 JD131082:JE131082 H131082:I131082 WVP65546:WVQ65546 WLT65546:WLU65546 WBX65546:WBY65546 VSB65546:VSC65546 VIF65546:VIG65546 UYJ65546:UYK65546 UON65546:UOO65546 UER65546:UES65546 TUV65546:TUW65546 TKZ65546:TLA65546 TBD65546:TBE65546 SRH65546:SRI65546 SHL65546:SHM65546 RXP65546:RXQ65546 RNT65546:RNU65546 RDX65546:RDY65546 QUB65546:QUC65546 QKF65546:QKG65546 QAJ65546:QAK65546 PQN65546:PQO65546 PGR65546:PGS65546 OWV65546:OWW65546 OMZ65546:ONA65546 ODD65546:ODE65546 NTH65546:NTI65546 NJL65546:NJM65546 MZP65546:MZQ65546 MPT65546:MPU65546 MFX65546:MFY65546 LWB65546:LWC65546 LMF65546:LMG65546 LCJ65546:LCK65546 KSN65546:KSO65546 KIR65546:KIS65546 JYV65546:JYW65546 JOZ65546:JPA65546 JFD65546:JFE65546 IVH65546:IVI65546 ILL65546:ILM65546 IBP65546:IBQ65546 HRT65546:HRU65546 HHX65546:HHY65546 GYB65546:GYC65546 GOF65546:GOG65546 GEJ65546:GEK65546 FUN65546:FUO65546 FKR65546:FKS65546 FAV65546:FAW65546 EQZ65546:ERA65546 EHD65546:EHE65546 DXH65546:DXI65546 DNL65546:DNM65546 DDP65546:DDQ65546 CTT65546:CTU65546 CJX65546:CJY65546 CAB65546:CAC65546 BQF65546:BQG65546 BGJ65546:BGK65546 AWN65546:AWO65546 AMR65546:AMS65546 ACV65546:ACW65546 SZ65546:TA65546 JD65546:JE65546 WVP2:WVQ2 WLT2:WLU2 WBX2:WBY2 VSB2:VSC2 VIF2:VIG2 UYJ2:UYK2 UON2:UOO2 UER2:UES2 TUV2:TUW2 TKZ2:TLA2 TBD2:TBE2 SRH2:SRI2 SHL2:SHM2 RXP2:RXQ2 RNT2:RNU2 RDX2:RDY2 QUB2:QUC2 QKF2:QKG2 QAJ2:QAK2 PQN2:PQO2 PGR2:PGS2 OWV2:OWW2 OMZ2:ONA2 ODD2:ODE2 NTH2:NTI2 NJL2:NJM2 MZP2:MZQ2 MPT2:MPU2 MFX2:MFY2 LWB2:LWC2 LMF2:LMG2 LCJ2:LCK2 KSN2:KSO2 KIR2:KIS2 JYV2:JYW2 JOZ2:JPA2 JFD2:JFE2 IVH2:IVI2 ILL2:ILM2 IBP2:IBQ2 HRT2:HRU2 HHX2:HHY2 GYB2:GYC2 GOF2:GOG2 GEJ2:GEK2 FUN2:FUO2 FKR2:FKS2 FAV2:FAW2 EQZ2:ERA2 EHD2:EHE2 DXH2:DXI2 DNL2:DNM2 DDP2:DDQ2 CTT2:CTU2 CJX2:CJY2 CAB2:CAC2 BQF2:BQG2 BGJ2:BGK2 AWN2:AWO2 AMR2:AMS2 ACV2:ACW2 SZ2:TA2 JD2:JE2 H2:I2" xr:uid="{00000000-0002-0000-0000-000002000000}">
      <formula1>$U$2:$U$12</formula1>
    </dataValidation>
    <dataValidation type="list" allowBlank="1" showInputMessage="1" showErrorMessage="1" sqref="H4:I4 JD4:JE4 SZ4:TA4 ACV4:ACW4 AMR4:AMS4 AWN4:AWO4 BGJ4:BGK4 BQF4:BQG4 CAB4:CAC4 CJX4:CJY4 CTT4:CTU4 DDP4:DDQ4 DNL4:DNM4 DXH4:DXI4 EHD4:EHE4 EQZ4:ERA4 FAV4:FAW4 FKR4:FKS4 FUN4:FUO4 GEJ4:GEK4 GOF4:GOG4 GYB4:GYC4 HHX4:HHY4 HRT4:HRU4 IBP4:IBQ4 ILL4:ILM4 IVH4:IVI4 JFD4:JFE4 JOZ4:JPA4 JYV4:JYW4 KIR4:KIS4 KSN4:KSO4 LCJ4:LCK4 LMF4:LMG4 LWB4:LWC4 MFX4:MFY4 MPT4:MPU4 MZP4:MZQ4 NJL4:NJM4 NTH4:NTI4 ODD4:ODE4 OMZ4:ONA4 OWV4:OWW4 PGR4:PGS4 PQN4:PQO4 QAJ4:QAK4 QKF4:QKG4 QUB4:QUC4 RDX4:RDY4 RNT4:RNU4 RXP4:RXQ4 SHL4:SHM4 SRH4:SRI4 TBD4:TBE4 TKZ4:TLA4 TUV4:TUW4 UER4:UES4 UON4:UOO4 UYJ4:UYK4 VIF4:VIG4 VSB4:VSC4 WBX4:WBY4 WLT4:WLU4 WVP4:WVQ4 H65548:I65548 JD65548:JE65548 SZ65548:TA65548 ACV65548:ACW65548 AMR65548:AMS65548 AWN65548:AWO65548 BGJ65548:BGK65548 BQF65548:BQG65548 CAB65548:CAC65548 CJX65548:CJY65548 CTT65548:CTU65548 DDP65548:DDQ65548 DNL65548:DNM65548 DXH65548:DXI65548 EHD65548:EHE65548 EQZ65548:ERA65548 FAV65548:FAW65548 FKR65548:FKS65548 FUN65548:FUO65548 GEJ65548:GEK65548 GOF65548:GOG65548 GYB65548:GYC65548 HHX65548:HHY65548 HRT65548:HRU65548 IBP65548:IBQ65548 ILL65548:ILM65548 IVH65548:IVI65548 JFD65548:JFE65548 JOZ65548:JPA65548 JYV65548:JYW65548 KIR65548:KIS65548 KSN65548:KSO65548 LCJ65548:LCK65548 LMF65548:LMG65548 LWB65548:LWC65548 MFX65548:MFY65548 MPT65548:MPU65548 MZP65548:MZQ65548 NJL65548:NJM65548 NTH65548:NTI65548 ODD65548:ODE65548 OMZ65548:ONA65548 OWV65548:OWW65548 PGR65548:PGS65548 PQN65548:PQO65548 QAJ65548:QAK65548 QKF65548:QKG65548 QUB65548:QUC65548 RDX65548:RDY65548 RNT65548:RNU65548 RXP65548:RXQ65548 SHL65548:SHM65548 SRH65548:SRI65548 TBD65548:TBE65548 TKZ65548:TLA65548 TUV65548:TUW65548 UER65548:UES65548 UON65548:UOO65548 UYJ65548:UYK65548 VIF65548:VIG65548 VSB65548:VSC65548 WBX65548:WBY65548 WLT65548:WLU65548 WVP65548:WVQ65548 H131084:I131084 JD131084:JE131084 SZ131084:TA131084 ACV131084:ACW131084 AMR131084:AMS131084 AWN131084:AWO131084 BGJ131084:BGK131084 BQF131084:BQG131084 CAB131084:CAC131084 CJX131084:CJY131084 CTT131084:CTU131084 DDP131084:DDQ131084 DNL131084:DNM131084 DXH131084:DXI131084 EHD131084:EHE131084 EQZ131084:ERA131084 FAV131084:FAW131084 FKR131084:FKS131084 FUN131084:FUO131084 GEJ131084:GEK131084 GOF131084:GOG131084 GYB131084:GYC131084 HHX131084:HHY131084 HRT131084:HRU131084 IBP131084:IBQ131084 ILL131084:ILM131084 IVH131084:IVI131084 JFD131084:JFE131084 JOZ131084:JPA131084 JYV131084:JYW131084 KIR131084:KIS131084 KSN131084:KSO131084 LCJ131084:LCK131084 LMF131084:LMG131084 LWB131084:LWC131084 MFX131084:MFY131084 MPT131084:MPU131084 MZP131084:MZQ131084 NJL131084:NJM131084 NTH131084:NTI131084 ODD131084:ODE131084 OMZ131084:ONA131084 OWV131084:OWW131084 PGR131084:PGS131084 PQN131084:PQO131084 QAJ131084:QAK131084 QKF131084:QKG131084 QUB131084:QUC131084 RDX131084:RDY131084 RNT131084:RNU131084 RXP131084:RXQ131084 SHL131084:SHM131084 SRH131084:SRI131084 TBD131084:TBE131084 TKZ131084:TLA131084 TUV131084:TUW131084 UER131084:UES131084 UON131084:UOO131084 UYJ131084:UYK131084 VIF131084:VIG131084 VSB131084:VSC131084 WBX131084:WBY131084 WLT131084:WLU131084 WVP131084:WVQ131084 H196620:I196620 JD196620:JE196620 SZ196620:TA196620 ACV196620:ACW196620 AMR196620:AMS196620 AWN196620:AWO196620 BGJ196620:BGK196620 BQF196620:BQG196620 CAB196620:CAC196620 CJX196620:CJY196620 CTT196620:CTU196620 DDP196620:DDQ196620 DNL196620:DNM196620 DXH196620:DXI196620 EHD196620:EHE196620 EQZ196620:ERA196620 FAV196620:FAW196620 FKR196620:FKS196620 FUN196620:FUO196620 GEJ196620:GEK196620 GOF196620:GOG196620 GYB196620:GYC196620 HHX196620:HHY196620 HRT196620:HRU196620 IBP196620:IBQ196620 ILL196620:ILM196620 IVH196620:IVI196620 JFD196620:JFE196620 JOZ196620:JPA196620 JYV196620:JYW196620 KIR196620:KIS196620 KSN196620:KSO196620 LCJ196620:LCK196620 LMF196620:LMG196620 LWB196620:LWC196620 MFX196620:MFY196620 MPT196620:MPU196620 MZP196620:MZQ196620 NJL196620:NJM196620 NTH196620:NTI196620 ODD196620:ODE196620 OMZ196620:ONA196620 OWV196620:OWW196620 PGR196620:PGS196620 PQN196620:PQO196620 QAJ196620:QAK196620 QKF196620:QKG196620 QUB196620:QUC196620 RDX196620:RDY196620 RNT196620:RNU196620 RXP196620:RXQ196620 SHL196620:SHM196620 SRH196620:SRI196620 TBD196620:TBE196620 TKZ196620:TLA196620 TUV196620:TUW196620 UER196620:UES196620 UON196620:UOO196620 UYJ196620:UYK196620 VIF196620:VIG196620 VSB196620:VSC196620 WBX196620:WBY196620 WLT196620:WLU196620 WVP196620:WVQ196620 H262156:I262156 JD262156:JE262156 SZ262156:TA262156 ACV262156:ACW262156 AMR262156:AMS262156 AWN262156:AWO262156 BGJ262156:BGK262156 BQF262156:BQG262156 CAB262156:CAC262156 CJX262156:CJY262156 CTT262156:CTU262156 DDP262156:DDQ262156 DNL262156:DNM262156 DXH262156:DXI262156 EHD262156:EHE262156 EQZ262156:ERA262156 FAV262156:FAW262156 FKR262156:FKS262156 FUN262156:FUO262156 GEJ262156:GEK262156 GOF262156:GOG262156 GYB262156:GYC262156 HHX262156:HHY262156 HRT262156:HRU262156 IBP262156:IBQ262156 ILL262156:ILM262156 IVH262156:IVI262156 JFD262156:JFE262156 JOZ262156:JPA262156 JYV262156:JYW262156 KIR262156:KIS262156 KSN262156:KSO262156 LCJ262156:LCK262156 LMF262156:LMG262156 LWB262156:LWC262156 MFX262156:MFY262156 MPT262156:MPU262156 MZP262156:MZQ262156 NJL262156:NJM262156 NTH262156:NTI262156 ODD262156:ODE262156 OMZ262156:ONA262156 OWV262156:OWW262156 PGR262156:PGS262156 PQN262156:PQO262156 QAJ262156:QAK262156 QKF262156:QKG262156 QUB262156:QUC262156 RDX262156:RDY262156 RNT262156:RNU262156 RXP262156:RXQ262156 SHL262156:SHM262156 SRH262156:SRI262156 TBD262156:TBE262156 TKZ262156:TLA262156 TUV262156:TUW262156 UER262156:UES262156 UON262156:UOO262156 UYJ262156:UYK262156 VIF262156:VIG262156 VSB262156:VSC262156 WBX262156:WBY262156 WLT262156:WLU262156 WVP262156:WVQ262156 H327692:I327692 JD327692:JE327692 SZ327692:TA327692 ACV327692:ACW327692 AMR327692:AMS327692 AWN327692:AWO327692 BGJ327692:BGK327692 BQF327692:BQG327692 CAB327692:CAC327692 CJX327692:CJY327692 CTT327692:CTU327692 DDP327692:DDQ327692 DNL327692:DNM327692 DXH327692:DXI327692 EHD327692:EHE327692 EQZ327692:ERA327692 FAV327692:FAW327692 FKR327692:FKS327692 FUN327692:FUO327692 GEJ327692:GEK327692 GOF327692:GOG327692 GYB327692:GYC327692 HHX327692:HHY327692 HRT327692:HRU327692 IBP327692:IBQ327692 ILL327692:ILM327692 IVH327692:IVI327692 JFD327692:JFE327692 JOZ327692:JPA327692 JYV327692:JYW327692 KIR327692:KIS327692 KSN327692:KSO327692 LCJ327692:LCK327692 LMF327692:LMG327692 LWB327692:LWC327692 MFX327692:MFY327692 MPT327692:MPU327692 MZP327692:MZQ327692 NJL327692:NJM327692 NTH327692:NTI327692 ODD327692:ODE327692 OMZ327692:ONA327692 OWV327692:OWW327692 PGR327692:PGS327692 PQN327692:PQO327692 QAJ327692:QAK327692 QKF327692:QKG327692 QUB327692:QUC327692 RDX327692:RDY327692 RNT327692:RNU327692 RXP327692:RXQ327692 SHL327692:SHM327692 SRH327692:SRI327692 TBD327692:TBE327692 TKZ327692:TLA327692 TUV327692:TUW327692 UER327692:UES327692 UON327692:UOO327692 UYJ327692:UYK327692 VIF327692:VIG327692 VSB327692:VSC327692 WBX327692:WBY327692 WLT327692:WLU327692 WVP327692:WVQ327692 H393228:I393228 JD393228:JE393228 SZ393228:TA393228 ACV393228:ACW393228 AMR393228:AMS393228 AWN393228:AWO393228 BGJ393228:BGK393228 BQF393228:BQG393228 CAB393228:CAC393228 CJX393228:CJY393228 CTT393228:CTU393228 DDP393228:DDQ393228 DNL393228:DNM393228 DXH393228:DXI393228 EHD393228:EHE393228 EQZ393228:ERA393228 FAV393228:FAW393228 FKR393228:FKS393228 FUN393228:FUO393228 GEJ393228:GEK393228 GOF393228:GOG393228 GYB393228:GYC393228 HHX393228:HHY393228 HRT393228:HRU393228 IBP393228:IBQ393228 ILL393228:ILM393228 IVH393228:IVI393228 JFD393228:JFE393228 JOZ393228:JPA393228 JYV393228:JYW393228 KIR393228:KIS393228 KSN393228:KSO393228 LCJ393228:LCK393228 LMF393228:LMG393228 LWB393228:LWC393228 MFX393228:MFY393228 MPT393228:MPU393228 MZP393228:MZQ393228 NJL393228:NJM393228 NTH393228:NTI393228 ODD393228:ODE393228 OMZ393228:ONA393228 OWV393228:OWW393228 PGR393228:PGS393228 PQN393228:PQO393228 QAJ393228:QAK393228 QKF393228:QKG393228 QUB393228:QUC393228 RDX393228:RDY393228 RNT393228:RNU393228 RXP393228:RXQ393228 SHL393228:SHM393228 SRH393228:SRI393228 TBD393228:TBE393228 TKZ393228:TLA393228 TUV393228:TUW393228 UER393228:UES393228 UON393228:UOO393228 UYJ393228:UYK393228 VIF393228:VIG393228 VSB393228:VSC393228 WBX393228:WBY393228 WLT393228:WLU393228 WVP393228:WVQ393228 H458764:I458764 JD458764:JE458764 SZ458764:TA458764 ACV458764:ACW458764 AMR458764:AMS458764 AWN458764:AWO458764 BGJ458764:BGK458764 BQF458764:BQG458764 CAB458764:CAC458764 CJX458764:CJY458764 CTT458764:CTU458764 DDP458764:DDQ458764 DNL458764:DNM458764 DXH458764:DXI458764 EHD458764:EHE458764 EQZ458764:ERA458764 FAV458764:FAW458764 FKR458764:FKS458764 FUN458764:FUO458764 GEJ458764:GEK458764 GOF458764:GOG458764 GYB458764:GYC458764 HHX458764:HHY458764 HRT458764:HRU458764 IBP458764:IBQ458764 ILL458764:ILM458764 IVH458764:IVI458764 JFD458764:JFE458764 JOZ458764:JPA458764 JYV458764:JYW458764 KIR458764:KIS458764 KSN458764:KSO458764 LCJ458764:LCK458764 LMF458764:LMG458764 LWB458764:LWC458764 MFX458764:MFY458764 MPT458764:MPU458764 MZP458764:MZQ458764 NJL458764:NJM458764 NTH458764:NTI458764 ODD458764:ODE458764 OMZ458764:ONA458764 OWV458764:OWW458764 PGR458764:PGS458764 PQN458764:PQO458764 QAJ458764:QAK458764 QKF458764:QKG458764 QUB458764:QUC458764 RDX458764:RDY458764 RNT458764:RNU458764 RXP458764:RXQ458764 SHL458764:SHM458764 SRH458764:SRI458764 TBD458764:TBE458764 TKZ458764:TLA458764 TUV458764:TUW458764 UER458764:UES458764 UON458764:UOO458764 UYJ458764:UYK458764 VIF458764:VIG458764 VSB458764:VSC458764 WBX458764:WBY458764 WLT458764:WLU458764 WVP458764:WVQ458764 H524300:I524300 JD524300:JE524300 SZ524300:TA524300 ACV524300:ACW524300 AMR524300:AMS524300 AWN524300:AWO524300 BGJ524300:BGK524300 BQF524300:BQG524300 CAB524300:CAC524300 CJX524300:CJY524300 CTT524300:CTU524300 DDP524300:DDQ524300 DNL524300:DNM524300 DXH524300:DXI524300 EHD524300:EHE524300 EQZ524300:ERA524300 FAV524300:FAW524300 FKR524300:FKS524300 FUN524300:FUO524300 GEJ524300:GEK524300 GOF524300:GOG524300 GYB524300:GYC524300 HHX524300:HHY524300 HRT524300:HRU524300 IBP524300:IBQ524300 ILL524300:ILM524300 IVH524300:IVI524300 JFD524300:JFE524300 JOZ524300:JPA524300 JYV524300:JYW524300 KIR524300:KIS524300 KSN524300:KSO524300 LCJ524300:LCK524300 LMF524300:LMG524300 LWB524300:LWC524300 MFX524300:MFY524300 MPT524300:MPU524300 MZP524300:MZQ524300 NJL524300:NJM524300 NTH524300:NTI524300 ODD524300:ODE524300 OMZ524300:ONA524300 OWV524300:OWW524300 PGR524300:PGS524300 PQN524300:PQO524300 QAJ524300:QAK524300 QKF524300:QKG524300 QUB524300:QUC524300 RDX524300:RDY524300 RNT524300:RNU524300 RXP524300:RXQ524300 SHL524300:SHM524300 SRH524300:SRI524300 TBD524300:TBE524300 TKZ524300:TLA524300 TUV524300:TUW524300 UER524300:UES524300 UON524300:UOO524300 UYJ524300:UYK524300 VIF524300:VIG524300 VSB524300:VSC524300 WBX524300:WBY524300 WLT524300:WLU524300 WVP524300:WVQ524300 H589836:I589836 JD589836:JE589836 SZ589836:TA589836 ACV589836:ACW589836 AMR589836:AMS589836 AWN589836:AWO589836 BGJ589836:BGK589836 BQF589836:BQG589836 CAB589836:CAC589836 CJX589836:CJY589836 CTT589836:CTU589836 DDP589836:DDQ589836 DNL589836:DNM589836 DXH589836:DXI589836 EHD589836:EHE589836 EQZ589836:ERA589836 FAV589836:FAW589836 FKR589836:FKS589836 FUN589836:FUO589836 GEJ589836:GEK589836 GOF589836:GOG589836 GYB589836:GYC589836 HHX589836:HHY589836 HRT589836:HRU589836 IBP589836:IBQ589836 ILL589836:ILM589836 IVH589836:IVI589836 JFD589836:JFE589836 JOZ589836:JPA589836 JYV589836:JYW589836 KIR589836:KIS589836 KSN589836:KSO589836 LCJ589836:LCK589836 LMF589836:LMG589836 LWB589836:LWC589836 MFX589836:MFY589836 MPT589836:MPU589836 MZP589836:MZQ589836 NJL589836:NJM589836 NTH589836:NTI589836 ODD589836:ODE589836 OMZ589836:ONA589836 OWV589836:OWW589836 PGR589836:PGS589836 PQN589836:PQO589836 QAJ589836:QAK589836 QKF589836:QKG589836 QUB589836:QUC589836 RDX589836:RDY589836 RNT589836:RNU589836 RXP589836:RXQ589836 SHL589836:SHM589836 SRH589836:SRI589836 TBD589836:TBE589836 TKZ589836:TLA589836 TUV589836:TUW589836 UER589836:UES589836 UON589836:UOO589836 UYJ589836:UYK589836 VIF589836:VIG589836 VSB589836:VSC589836 WBX589836:WBY589836 WLT589836:WLU589836 WVP589836:WVQ589836 H655372:I655372 JD655372:JE655372 SZ655372:TA655372 ACV655372:ACW655372 AMR655372:AMS655372 AWN655372:AWO655372 BGJ655372:BGK655372 BQF655372:BQG655372 CAB655372:CAC655372 CJX655372:CJY655372 CTT655372:CTU655372 DDP655372:DDQ655372 DNL655372:DNM655372 DXH655372:DXI655372 EHD655372:EHE655372 EQZ655372:ERA655372 FAV655372:FAW655372 FKR655372:FKS655372 FUN655372:FUO655372 GEJ655372:GEK655372 GOF655372:GOG655372 GYB655372:GYC655372 HHX655372:HHY655372 HRT655372:HRU655372 IBP655372:IBQ655372 ILL655372:ILM655372 IVH655372:IVI655372 JFD655372:JFE655372 JOZ655372:JPA655372 JYV655372:JYW655372 KIR655372:KIS655372 KSN655372:KSO655372 LCJ655372:LCK655372 LMF655372:LMG655372 LWB655372:LWC655372 MFX655372:MFY655372 MPT655372:MPU655372 MZP655372:MZQ655372 NJL655372:NJM655372 NTH655372:NTI655372 ODD655372:ODE655372 OMZ655372:ONA655372 OWV655372:OWW655372 PGR655372:PGS655372 PQN655372:PQO655372 QAJ655372:QAK655372 QKF655372:QKG655372 QUB655372:QUC655372 RDX655372:RDY655372 RNT655372:RNU655372 RXP655372:RXQ655372 SHL655372:SHM655372 SRH655372:SRI655372 TBD655372:TBE655372 TKZ655372:TLA655372 TUV655372:TUW655372 UER655372:UES655372 UON655372:UOO655372 UYJ655372:UYK655372 VIF655372:VIG655372 VSB655372:VSC655372 WBX655372:WBY655372 WLT655372:WLU655372 WVP655372:WVQ655372 H720908:I720908 JD720908:JE720908 SZ720908:TA720908 ACV720908:ACW720908 AMR720908:AMS720908 AWN720908:AWO720908 BGJ720908:BGK720908 BQF720908:BQG720908 CAB720908:CAC720908 CJX720908:CJY720908 CTT720908:CTU720908 DDP720908:DDQ720908 DNL720908:DNM720908 DXH720908:DXI720908 EHD720908:EHE720908 EQZ720908:ERA720908 FAV720908:FAW720908 FKR720908:FKS720908 FUN720908:FUO720908 GEJ720908:GEK720908 GOF720908:GOG720908 GYB720908:GYC720908 HHX720908:HHY720908 HRT720908:HRU720908 IBP720908:IBQ720908 ILL720908:ILM720908 IVH720908:IVI720908 JFD720908:JFE720908 JOZ720908:JPA720908 JYV720908:JYW720908 KIR720908:KIS720908 KSN720908:KSO720908 LCJ720908:LCK720908 LMF720908:LMG720908 LWB720908:LWC720908 MFX720908:MFY720908 MPT720908:MPU720908 MZP720908:MZQ720908 NJL720908:NJM720908 NTH720908:NTI720908 ODD720908:ODE720908 OMZ720908:ONA720908 OWV720908:OWW720908 PGR720908:PGS720908 PQN720908:PQO720908 QAJ720908:QAK720908 QKF720908:QKG720908 QUB720908:QUC720908 RDX720908:RDY720908 RNT720908:RNU720908 RXP720908:RXQ720908 SHL720908:SHM720908 SRH720908:SRI720908 TBD720908:TBE720908 TKZ720908:TLA720908 TUV720908:TUW720908 UER720908:UES720908 UON720908:UOO720908 UYJ720908:UYK720908 VIF720908:VIG720908 VSB720908:VSC720908 WBX720908:WBY720908 WLT720908:WLU720908 WVP720908:WVQ720908 H786444:I786444 JD786444:JE786444 SZ786444:TA786444 ACV786444:ACW786444 AMR786444:AMS786444 AWN786444:AWO786444 BGJ786444:BGK786444 BQF786444:BQG786444 CAB786444:CAC786444 CJX786444:CJY786444 CTT786444:CTU786444 DDP786444:DDQ786444 DNL786444:DNM786444 DXH786444:DXI786444 EHD786444:EHE786444 EQZ786444:ERA786444 FAV786444:FAW786444 FKR786444:FKS786444 FUN786444:FUO786444 GEJ786444:GEK786444 GOF786444:GOG786444 GYB786444:GYC786444 HHX786444:HHY786444 HRT786444:HRU786444 IBP786444:IBQ786444 ILL786444:ILM786444 IVH786444:IVI786444 JFD786444:JFE786444 JOZ786444:JPA786444 JYV786444:JYW786444 KIR786444:KIS786444 KSN786444:KSO786444 LCJ786444:LCK786444 LMF786444:LMG786444 LWB786444:LWC786444 MFX786444:MFY786444 MPT786444:MPU786444 MZP786444:MZQ786444 NJL786444:NJM786444 NTH786444:NTI786444 ODD786444:ODE786444 OMZ786444:ONA786444 OWV786444:OWW786444 PGR786444:PGS786444 PQN786444:PQO786444 QAJ786444:QAK786444 QKF786444:QKG786444 QUB786444:QUC786444 RDX786444:RDY786444 RNT786444:RNU786444 RXP786444:RXQ786444 SHL786444:SHM786444 SRH786444:SRI786444 TBD786444:TBE786444 TKZ786444:TLA786444 TUV786444:TUW786444 UER786444:UES786444 UON786444:UOO786444 UYJ786444:UYK786444 VIF786444:VIG786444 VSB786444:VSC786444 WBX786444:WBY786444 WLT786444:WLU786444 WVP786444:WVQ786444 H851980:I851980 JD851980:JE851980 SZ851980:TA851980 ACV851980:ACW851980 AMR851980:AMS851980 AWN851980:AWO851980 BGJ851980:BGK851980 BQF851980:BQG851980 CAB851980:CAC851980 CJX851980:CJY851980 CTT851980:CTU851980 DDP851980:DDQ851980 DNL851980:DNM851980 DXH851980:DXI851980 EHD851980:EHE851980 EQZ851980:ERA851980 FAV851980:FAW851980 FKR851980:FKS851980 FUN851980:FUO851980 GEJ851980:GEK851980 GOF851980:GOG851980 GYB851980:GYC851980 HHX851980:HHY851980 HRT851980:HRU851980 IBP851980:IBQ851980 ILL851980:ILM851980 IVH851980:IVI851980 JFD851980:JFE851980 JOZ851980:JPA851980 JYV851980:JYW851980 KIR851980:KIS851980 KSN851980:KSO851980 LCJ851980:LCK851980 LMF851980:LMG851980 LWB851980:LWC851980 MFX851980:MFY851980 MPT851980:MPU851980 MZP851980:MZQ851980 NJL851980:NJM851980 NTH851980:NTI851980 ODD851980:ODE851980 OMZ851980:ONA851980 OWV851980:OWW851980 PGR851980:PGS851980 PQN851980:PQO851980 QAJ851980:QAK851980 QKF851980:QKG851980 QUB851980:QUC851980 RDX851980:RDY851980 RNT851980:RNU851980 RXP851980:RXQ851980 SHL851980:SHM851980 SRH851980:SRI851980 TBD851980:TBE851980 TKZ851980:TLA851980 TUV851980:TUW851980 UER851980:UES851980 UON851980:UOO851980 UYJ851980:UYK851980 VIF851980:VIG851980 VSB851980:VSC851980 WBX851980:WBY851980 WLT851980:WLU851980 WVP851980:WVQ851980 H917516:I917516 JD917516:JE917516 SZ917516:TA917516 ACV917516:ACW917516 AMR917516:AMS917516 AWN917516:AWO917516 BGJ917516:BGK917516 BQF917516:BQG917516 CAB917516:CAC917516 CJX917516:CJY917516 CTT917516:CTU917516 DDP917516:DDQ917516 DNL917516:DNM917516 DXH917516:DXI917516 EHD917516:EHE917516 EQZ917516:ERA917516 FAV917516:FAW917516 FKR917516:FKS917516 FUN917516:FUO917516 GEJ917516:GEK917516 GOF917516:GOG917516 GYB917516:GYC917516 HHX917516:HHY917516 HRT917516:HRU917516 IBP917516:IBQ917516 ILL917516:ILM917516 IVH917516:IVI917516 JFD917516:JFE917516 JOZ917516:JPA917516 JYV917516:JYW917516 KIR917516:KIS917516 KSN917516:KSO917516 LCJ917516:LCK917516 LMF917516:LMG917516 LWB917516:LWC917516 MFX917516:MFY917516 MPT917516:MPU917516 MZP917516:MZQ917516 NJL917516:NJM917516 NTH917516:NTI917516 ODD917516:ODE917516 OMZ917516:ONA917516 OWV917516:OWW917516 PGR917516:PGS917516 PQN917516:PQO917516 QAJ917516:QAK917516 QKF917516:QKG917516 QUB917516:QUC917516 RDX917516:RDY917516 RNT917516:RNU917516 RXP917516:RXQ917516 SHL917516:SHM917516 SRH917516:SRI917516 TBD917516:TBE917516 TKZ917516:TLA917516 TUV917516:TUW917516 UER917516:UES917516 UON917516:UOO917516 UYJ917516:UYK917516 VIF917516:VIG917516 VSB917516:VSC917516 WBX917516:WBY917516 WLT917516:WLU917516 WVP917516:WVQ917516 H983052:I983052 JD983052:JE983052 SZ983052:TA983052 ACV983052:ACW983052 AMR983052:AMS983052 AWN983052:AWO983052 BGJ983052:BGK983052 BQF983052:BQG983052 CAB983052:CAC983052 CJX983052:CJY983052 CTT983052:CTU983052 DDP983052:DDQ983052 DNL983052:DNM983052 DXH983052:DXI983052 EHD983052:EHE983052 EQZ983052:ERA983052 FAV983052:FAW983052 FKR983052:FKS983052 FUN983052:FUO983052 GEJ983052:GEK983052 GOF983052:GOG983052 GYB983052:GYC983052 HHX983052:HHY983052 HRT983052:HRU983052 IBP983052:IBQ983052 ILL983052:ILM983052 IVH983052:IVI983052 JFD983052:JFE983052 JOZ983052:JPA983052 JYV983052:JYW983052 KIR983052:KIS983052 KSN983052:KSO983052 LCJ983052:LCK983052 LMF983052:LMG983052 LWB983052:LWC983052 MFX983052:MFY983052 MPT983052:MPU983052 MZP983052:MZQ983052 NJL983052:NJM983052 NTH983052:NTI983052 ODD983052:ODE983052 OMZ983052:ONA983052 OWV983052:OWW983052 PGR983052:PGS983052 PQN983052:PQO983052 QAJ983052:QAK983052 QKF983052:QKG983052 QUB983052:QUC983052 RDX983052:RDY983052 RNT983052:RNU983052 RXP983052:RXQ983052 SHL983052:SHM983052 SRH983052:SRI983052 TBD983052:TBE983052 TKZ983052:TLA983052 TUV983052:TUW983052 UER983052:UES983052 UON983052:UOO983052 UYJ983052:UYK983052 VIF983052:VIG983052 VSB983052:VSC983052 WBX983052:WBY983052 WLT983052:WLU983052 WVP983052:WVQ983052" xr:uid="{00000000-0002-0000-0000-000003000000}">
      <formula1>$T$2:$T$4</formula1>
    </dataValidation>
    <dataValidation type="list" allowBlank="1" showInputMessage="1" showErrorMessage="1" sqref="H5:I5 JD5:JE5 SZ5:TA5 ACV5:ACW5 AMR5:AMS5 AWN5:AWO5 BGJ5:BGK5 BQF5:BQG5 CAB5:CAC5 CJX5:CJY5 CTT5:CTU5 DDP5:DDQ5 DNL5:DNM5 DXH5:DXI5 EHD5:EHE5 EQZ5:ERA5 FAV5:FAW5 FKR5:FKS5 FUN5:FUO5 GEJ5:GEK5 GOF5:GOG5 GYB5:GYC5 HHX5:HHY5 HRT5:HRU5 IBP5:IBQ5 ILL5:ILM5 IVH5:IVI5 JFD5:JFE5 JOZ5:JPA5 JYV5:JYW5 KIR5:KIS5 KSN5:KSO5 LCJ5:LCK5 LMF5:LMG5 LWB5:LWC5 MFX5:MFY5 MPT5:MPU5 MZP5:MZQ5 NJL5:NJM5 NTH5:NTI5 ODD5:ODE5 OMZ5:ONA5 OWV5:OWW5 PGR5:PGS5 PQN5:PQO5 QAJ5:QAK5 QKF5:QKG5 QUB5:QUC5 RDX5:RDY5 RNT5:RNU5 RXP5:RXQ5 SHL5:SHM5 SRH5:SRI5 TBD5:TBE5 TKZ5:TLA5 TUV5:TUW5 UER5:UES5 UON5:UOO5 UYJ5:UYK5 VIF5:VIG5 VSB5:VSC5 WBX5:WBY5 WLT5:WLU5 WVP5:WVQ5 H65549:I65549 JD65549:JE65549 SZ65549:TA65549 ACV65549:ACW65549 AMR65549:AMS65549 AWN65549:AWO65549 BGJ65549:BGK65549 BQF65549:BQG65549 CAB65549:CAC65549 CJX65549:CJY65549 CTT65549:CTU65549 DDP65549:DDQ65549 DNL65549:DNM65549 DXH65549:DXI65549 EHD65549:EHE65549 EQZ65549:ERA65549 FAV65549:FAW65549 FKR65549:FKS65549 FUN65549:FUO65549 GEJ65549:GEK65549 GOF65549:GOG65549 GYB65549:GYC65549 HHX65549:HHY65549 HRT65549:HRU65549 IBP65549:IBQ65549 ILL65549:ILM65549 IVH65549:IVI65549 JFD65549:JFE65549 JOZ65549:JPA65549 JYV65549:JYW65549 KIR65549:KIS65549 KSN65549:KSO65549 LCJ65549:LCK65549 LMF65549:LMG65549 LWB65549:LWC65549 MFX65549:MFY65549 MPT65549:MPU65549 MZP65549:MZQ65549 NJL65549:NJM65549 NTH65549:NTI65549 ODD65549:ODE65549 OMZ65549:ONA65549 OWV65549:OWW65549 PGR65549:PGS65549 PQN65549:PQO65549 QAJ65549:QAK65549 QKF65549:QKG65549 QUB65549:QUC65549 RDX65549:RDY65549 RNT65549:RNU65549 RXP65549:RXQ65549 SHL65549:SHM65549 SRH65549:SRI65549 TBD65549:TBE65549 TKZ65549:TLA65549 TUV65549:TUW65549 UER65549:UES65549 UON65549:UOO65549 UYJ65549:UYK65549 VIF65549:VIG65549 VSB65549:VSC65549 WBX65549:WBY65549 WLT65549:WLU65549 WVP65549:WVQ65549 H131085:I131085 JD131085:JE131085 SZ131085:TA131085 ACV131085:ACW131085 AMR131085:AMS131085 AWN131085:AWO131085 BGJ131085:BGK131085 BQF131085:BQG131085 CAB131085:CAC131085 CJX131085:CJY131085 CTT131085:CTU131085 DDP131085:DDQ131085 DNL131085:DNM131085 DXH131085:DXI131085 EHD131085:EHE131085 EQZ131085:ERA131085 FAV131085:FAW131085 FKR131085:FKS131085 FUN131085:FUO131085 GEJ131085:GEK131085 GOF131085:GOG131085 GYB131085:GYC131085 HHX131085:HHY131085 HRT131085:HRU131085 IBP131085:IBQ131085 ILL131085:ILM131085 IVH131085:IVI131085 JFD131085:JFE131085 JOZ131085:JPA131085 JYV131085:JYW131085 KIR131085:KIS131085 KSN131085:KSO131085 LCJ131085:LCK131085 LMF131085:LMG131085 LWB131085:LWC131085 MFX131085:MFY131085 MPT131085:MPU131085 MZP131085:MZQ131085 NJL131085:NJM131085 NTH131085:NTI131085 ODD131085:ODE131085 OMZ131085:ONA131085 OWV131085:OWW131085 PGR131085:PGS131085 PQN131085:PQO131085 QAJ131085:QAK131085 QKF131085:QKG131085 QUB131085:QUC131085 RDX131085:RDY131085 RNT131085:RNU131085 RXP131085:RXQ131085 SHL131085:SHM131085 SRH131085:SRI131085 TBD131085:TBE131085 TKZ131085:TLA131085 TUV131085:TUW131085 UER131085:UES131085 UON131085:UOO131085 UYJ131085:UYK131085 VIF131085:VIG131085 VSB131085:VSC131085 WBX131085:WBY131085 WLT131085:WLU131085 WVP131085:WVQ131085 H196621:I196621 JD196621:JE196621 SZ196621:TA196621 ACV196621:ACW196621 AMR196621:AMS196621 AWN196621:AWO196621 BGJ196621:BGK196621 BQF196621:BQG196621 CAB196621:CAC196621 CJX196621:CJY196621 CTT196621:CTU196621 DDP196621:DDQ196621 DNL196621:DNM196621 DXH196621:DXI196621 EHD196621:EHE196621 EQZ196621:ERA196621 FAV196621:FAW196621 FKR196621:FKS196621 FUN196621:FUO196621 GEJ196621:GEK196621 GOF196621:GOG196621 GYB196621:GYC196621 HHX196621:HHY196621 HRT196621:HRU196621 IBP196621:IBQ196621 ILL196621:ILM196621 IVH196621:IVI196621 JFD196621:JFE196621 JOZ196621:JPA196621 JYV196621:JYW196621 KIR196621:KIS196621 KSN196621:KSO196621 LCJ196621:LCK196621 LMF196621:LMG196621 LWB196621:LWC196621 MFX196621:MFY196621 MPT196621:MPU196621 MZP196621:MZQ196621 NJL196621:NJM196621 NTH196621:NTI196621 ODD196621:ODE196621 OMZ196621:ONA196621 OWV196621:OWW196621 PGR196621:PGS196621 PQN196621:PQO196621 QAJ196621:QAK196621 QKF196621:QKG196621 QUB196621:QUC196621 RDX196621:RDY196621 RNT196621:RNU196621 RXP196621:RXQ196621 SHL196621:SHM196621 SRH196621:SRI196621 TBD196621:TBE196621 TKZ196621:TLA196621 TUV196621:TUW196621 UER196621:UES196621 UON196621:UOO196621 UYJ196621:UYK196621 VIF196621:VIG196621 VSB196621:VSC196621 WBX196621:WBY196621 WLT196621:WLU196621 WVP196621:WVQ196621 H262157:I262157 JD262157:JE262157 SZ262157:TA262157 ACV262157:ACW262157 AMR262157:AMS262157 AWN262157:AWO262157 BGJ262157:BGK262157 BQF262157:BQG262157 CAB262157:CAC262157 CJX262157:CJY262157 CTT262157:CTU262157 DDP262157:DDQ262157 DNL262157:DNM262157 DXH262157:DXI262157 EHD262157:EHE262157 EQZ262157:ERA262157 FAV262157:FAW262157 FKR262157:FKS262157 FUN262157:FUO262157 GEJ262157:GEK262157 GOF262157:GOG262157 GYB262157:GYC262157 HHX262157:HHY262157 HRT262157:HRU262157 IBP262157:IBQ262157 ILL262157:ILM262157 IVH262157:IVI262157 JFD262157:JFE262157 JOZ262157:JPA262157 JYV262157:JYW262157 KIR262157:KIS262157 KSN262157:KSO262157 LCJ262157:LCK262157 LMF262157:LMG262157 LWB262157:LWC262157 MFX262157:MFY262157 MPT262157:MPU262157 MZP262157:MZQ262157 NJL262157:NJM262157 NTH262157:NTI262157 ODD262157:ODE262157 OMZ262157:ONA262157 OWV262157:OWW262157 PGR262157:PGS262157 PQN262157:PQO262157 QAJ262157:QAK262157 QKF262157:QKG262157 QUB262157:QUC262157 RDX262157:RDY262157 RNT262157:RNU262157 RXP262157:RXQ262157 SHL262157:SHM262157 SRH262157:SRI262157 TBD262157:TBE262157 TKZ262157:TLA262157 TUV262157:TUW262157 UER262157:UES262157 UON262157:UOO262157 UYJ262157:UYK262157 VIF262157:VIG262157 VSB262157:VSC262157 WBX262157:WBY262157 WLT262157:WLU262157 WVP262157:WVQ262157 H327693:I327693 JD327693:JE327693 SZ327693:TA327693 ACV327693:ACW327693 AMR327693:AMS327693 AWN327693:AWO327693 BGJ327693:BGK327693 BQF327693:BQG327693 CAB327693:CAC327693 CJX327693:CJY327693 CTT327693:CTU327693 DDP327693:DDQ327693 DNL327693:DNM327693 DXH327693:DXI327693 EHD327693:EHE327693 EQZ327693:ERA327693 FAV327693:FAW327693 FKR327693:FKS327693 FUN327693:FUO327693 GEJ327693:GEK327693 GOF327693:GOG327693 GYB327693:GYC327693 HHX327693:HHY327693 HRT327693:HRU327693 IBP327693:IBQ327693 ILL327693:ILM327693 IVH327693:IVI327693 JFD327693:JFE327693 JOZ327693:JPA327693 JYV327693:JYW327693 KIR327693:KIS327693 KSN327693:KSO327693 LCJ327693:LCK327693 LMF327693:LMG327693 LWB327693:LWC327693 MFX327693:MFY327693 MPT327693:MPU327693 MZP327693:MZQ327693 NJL327693:NJM327693 NTH327693:NTI327693 ODD327693:ODE327693 OMZ327693:ONA327693 OWV327693:OWW327693 PGR327693:PGS327693 PQN327693:PQO327693 QAJ327693:QAK327693 QKF327693:QKG327693 QUB327693:QUC327693 RDX327693:RDY327693 RNT327693:RNU327693 RXP327693:RXQ327693 SHL327693:SHM327693 SRH327693:SRI327693 TBD327693:TBE327693 TKZ327693:TLA327693 TUV327693:TUW327693 UER327693:UES327693 UON327693:UOO327693 UYJ327693:UYK327693 VIF327693:VIG327693 VSB327693:VSC327693 WBX327693:WBY327693 WLT327693:WLU327693 WVP327693:WVQ327693 H393229:I393229 JD393229:JE393229 SZ393229:TA393229 ACV393229:ACW393229 AMR393229:AMS393229 AWN393229:AWO393229 BGJ393229:BGK393229 BQF393229:BQG393229 CAB393229:CAC393229 CJX393229:CJY393229 CTT393229:CTU393229 DDP393229:DDQ393229 DNL393229:DNM393229 DXH393229:DXI393229 EHD393229:EHE393229 EQZ393229:ERA393229 FAV393229:FAW393229 FKR393229:FKS393229 FUN393229:FUO393229 GEJ393229:GEK393229 GOF393229:GOG393229 GYB393229:GYC393229 HHX393229:HHY393229 HRT393229:HRU393229 IBP393229:IBQ393229 ILL393229:ILM393229 IVH393229:IVI393229 JFD393229:JFE393229 JOZ393229:JPA393229 JYV393229:JYW393229 KIR393229:KIS393229 KSN393229:KSO393229 LCJ393229:LCK393229 LMF393229:LMG393229 LWB393229:LWC393229 MFX393229:MFY393229 MPT393229:MPU393229 MZP393229:MZQ393229 NJL393229:NJM393229 NTH393229:NTI393229 ODD393229:ODE393229 OMZ393229:ONA393229 OWV393229:OWW393229 PGR393229:PGS393229 PQN393229:PQO393229 QAJ393229:QAK393229 QKF393229:QKG393229 QUB393229:QUC393229 RDX393229:RDY393229 RNT393229:RNU393229 RXP393229:RXQ393229 SHL393229:SHM393229 SRH393229:SRI393229 TBD393229:TBE393229 TKZ393229:TLA393229 TUV393229:TUW393229 UER393229:UES393229 UON393229:UOO393229 UYJ393229:UYK393229 VIF393229:VIG393229 VSB393229:VSC393229 WBX393229:WBY393229 WLT393229:WLU393229 WVP393229:WVQ393229 H458765:I458765 JD458765:JE458765 SZ458765:TA458765 ACV458765:ACW458765 AMR458765:AMS458765 AWN458765:AWO458765 BGJ458765:BGK458765 BQF458765:BQG458765 CAB458765:CAC458765 CJX458765:CJY458765 CTT458765:CTU458765 DDP458765:DDQ458765 DNL458765:DNM458765 DXH458765:DXI458765 EHD458765:EHE458765 EQZ458765:ERA458765 FAV458765:FAW458765 FKR458765:FKS458765 FUN458765:FUO458765 GEJ458765:GEK458765 GOF458765:GOG458765 GYB458765:GYC458765 HHX458765:HHY458765 HRT458765:HRU458765 IBP458765:IBQ458765 ILL458765:ILM458765 IVH458765:IVI458765 JFD458765:JFE458765 JOZ458765:JPA458765 JYV458765:JYW458765 KIR458765:KIS458765 KSN458765:KSO458765 LCJ458765:LCK458765 LMF458765:LMG458765 LWB458765:LWC458765 MFX458765:MFY458765 MPT458765:MPU458765 MZP458765:MZQ458765 NJL458765:NJM458765 NTH458765:NTI458765 ODD458765:ODE458765 OMZ458765:ONA458765 OWV458765:OWW458765 PGR458765:PGS458765 PQN458765:PQO458765 QAJ458765:QAK458765 QKF458765:QKG458765 QUB458765:QUC458765 RDX458765:RDY458765 RNT458765:RNU458765 RXP458765:RXQ458765 SHL458765:SHM458765 SRH458765:SRI458765 TBD458765:TBE458765 TKZ458765:TLA458765 TUV458765:TUW458765 UER458765:UES458765 UON458765:UOO458765 UYJ458765:UYK458765 VIF458765:VIG458765 VSB458765:VSC458765 WBX458765:WBY458765 WLT458765:WLU458765 WVP458765:WVQ458765 H524301:I524301 JD524301:JE524301 SZ524301:TA524301 ACV524301:ACW524301 AMR524301:AMS524301 AWN524301:AWO524301 BGJ524301:BGK524301 BQF524301:BQG524301 CAB524301:CAC524301 CJX524301:CJY524301 CTT524301:CTU524301 DDP524301:DDQ524301 DNL524301:DNM524301 DXH524301:DXI524301 EHD524301:EHE524301 EQZ524301:ERA524301 FAV524301:FAW524301 FKR524301:FKS524301 FUN524301:FUO524301 GEJ524301:GEK524301 GOF524301:GOG524301 GYB524301:GYC524301 HHX524301:HHY524301 HRT524301:HRU524301 IBP524301:IBQ524301 ILL524301:ILM524301 IVH524301:IVI524301 JFD524301:JFE524301 JOZ524301:JPA524301 JYV524301:JYW524301 KIR524301:KIS524301 KSN524301:KSO524301 LCJ524301:LCK524301 LMF524301:LMG524301 LWB524301:LWC524301 MFX524301:MFY524301 MPT524301:MPU524301 MZP524301:MZQ524301 NJL524301:NJM524301 NTH524301:NTI524301 ODD524301:ODE524301 OMZ524301:ONA524301 OWV524301:OWW524301 PGR524301:PGS524301 PQN524301:PQO524301 QAJ524301:QAK524301 QKF524301:QKG524301 QUB524301:QUC524301 RDX524301:RDY524301 RNT524301:RNU524301 RXP524301:RXQ524301 SHL524301:SHM524301 SRH524301:SRI524301 TBD524301:TBE524301 TKZ524301:TLA524301 TUV524301:TUW524301 UER524301:UES524301 UON524301:UOO524301 UYJ524301:UYK524301 VIF524301:VIG524301 VSB524301:VSC524301 WBX524301:WBY524301 WLT524301:WLU524301 WVP524301:WVQ524301 H589837:I589837 JD589837:JE589837 SZ589837:TA589837 ACV589837:ACW589837 AMR589837:AMS589837 AWN589837:AWO589837 BGJ589837:BGK589837 BQF589837:BQG589837 CAB589837:CAC589837 CJX589837:CJY589837 CTT589837:CTU589837 DDP589837:DDQ589837 DNL589837:DNM589837 DXH589837:DXI589837 EHD589837:EHE589837 EQZ589837:ERA589837 FAV589837:FAW589837 FKR589837:FKS589837 FUN589837:FUO589837 GEJ589837:GEK589837 GOF589837:GOG589837 GYB589837:GYC589837 HHX589837:HHY589837 HRT589837:HRU589837 IBP589837:IBQ589837 ILL589837:ILM589837 IVH589837:IVI589837 JFD589837:JFE589837 JOZ589837:JPA589837 JYV589837:JYW589837 KIR589837:KIS589837 KSN589837:KSO589837 LCJ589837:LCK589837 LMF589837:LMG589837 LWB589837:LWC589837 MFX589837:MFY589837 MPT589837:MPU589837 MZP589837:MZQ589837 NJL589837:NJM589837 NTH589837:NTI589837 ODD589837:ODE589837 OMZ589837:ONA589837 OWV589837:OWW589837 PGR589837:PGS589837 PQN589837:PQO589837 QAJ589837:QAK589837 QKF589837:QKG589837 QUB589837:QUC589837 RDX589837:RDY589837 RNT589837:RNU589837 RXP589837:RXQ589837 SHL589837:SHM589837 SRH589837:SRI589837 TBD589837:TBE589837 TKZ589837:TLA589837 TUV589837:TUW589837 UER589837:UES589837 UON589837:UOO589837 UYJ589837:UYK589837 VIF589837:VIG589837 VSB589837:VSC589837 WBX589837:WBY589837 WLT589837:WLU589837 WVP589837:WVQ589837 H655373:I655373 JD655373:JE655373 SZ655373:TA655373 ACV655373:ACW655373 AMR655373:AMS655373 AWN655373:AWO655373 BGJ655373:BGK655373 BQF655373:BQG655373 CAB655373:CAC655373 CJX655373:CJY655373 CTT655373:CTU655373 DDP655373:DDQ655373 DNL655373:DNM655373 DXH655373:DXI655373 EHD655373:EHE655373 EQZ655373:ERA655373 FAV655373:FAW655373 FKR655373:FKS655373 FUN655373:FUO655373 GEJ655373:GEK655373 GOF655373:GOG655373 GYB655373:GYC655373 HHX655373:HHY655373 HRT655373:HRU655373 IBP655373:IBQ655373 ILL655373:ILM655373 IVH655373:IVI655373 JFD655373:JFE655373 JOZ655373:JPA655373 JYV655373:JYW655373 KIR655373:KIS655373 KSN655373:KSO655373 LCJ655373:LCK655373 LMF655373:LMG655373 LWB655373:LWC655373 MFX655373:MFY655373 MPT655373:MPU655373 MZP655373:MZQ655373 NJL655373:NJM655373 NTH655373:NTI655373 ODD655373:ODE655373 OMZ655373:ONA655373 OWV655373:OWW655373 PGR655373:PGS655373 PQN655373:PQO655373 QAJ655373:QAK655373 QKF655373:QKG655373 QUB655373:QUC655373 RDX655373:RDY655373 RNT655373:RNU655373 RXP655373:RXQ655373 SHL655373:SHM655373 SRH655373:SRI655373 TBD655373:TBE655373 TKZ655373:TLA655373 TUV655373:TUW655373 UER655373:UES655373 UON655373:UOO655373 UYJ655373:UYK655373 VIF655373:VIG655373 VSB655373:VSC655373 WBX655373:WBY655373 WLT655373:WLU655373 WVP655373:WVQ655373 H720909:I720909 JD720909:JE720909 SZ720909:TA720909 ACV720909:ACW720909 AMR720909:AMS720909 AWN720909:AWO720909 BGJ720909:BGK720909 BQF720909:BQG720909 CAB720909:CAC720909 CJX720909:CJY720909 CTT720909:CTU720909 DDP720909:DDQ720909 DNL720909:DNM720909 DXH720909:DXI720909 EHD720909:EHE720909 EQZ720909:ERA720909 FAV720909:FAW720909 FKR720909:FKS720909 FUN720909:FUO720909 GEJ720909:GEK720909 GOF720909:GOG720909 GYB720909:GYC720909 HHX720909:HHY720909 HRT720909:HRU720909 IBP720909:IBQ720909 ILL720909:ILM720909 IVH720909:IVI720909 JFD720909:JFE720909 JOZ720909:JPA720909 JYV720909:JYW720909 KIR720909:KIS720909 KSN720909:KSO720909 LCJ720909:LCK720909 LMF720909:LMG720909 LWB720909:LWC720909 MFX720909:MFY720909 MPT720909:MPU720909 MZP720909:MZQ720909 NJL720909:NJM720909 NTH720909:NTI720909 ODD720909:ODE720909 OMZ720909:ONA720909 OWV720909:OWW720909 PGR720909:PGS720909 PQN720909:PQO720909 QAJ720909:QAK720909 QKF720909:QKG720909 QUB720909:QUC720909 RDX720909:RDY720909 RNT720909:RNU720909 RXP720909:RXQ720909 SHL720909:SHM720909 SRH720909:SRI720909 TBD720909:TBE720909 TKZ720909:TLA720909 TUV720909:TUW720909 UER720909:UES720909 UON720909:UOO720909 UYJ720909:UYK720909 VIF720909:VIG720909 VSB720909:VSC720909 WBX720909:WBY720909 WLT720909:WLU720909 WVP720909:WVQ720909 H786445:I786445 JD786445:JE786445 SZ786445:TA786445 ACV786445:ACW786445 AMR786445:AMS786445 AWN786445:AWO786445 BGJ786445:BGK786445 BQF786445:BQG786445 CAB786445:CAC786445 CJX786445:CJY786445 CTT786445:CTU786445 DDP786445:DDQ786445 DNL786445:DNM786445 DXH786445:DXI786445 EHD786445:EHE786445 EQZ786445:ERA786445 FAV786445:FAW786445 FKR786445:FKS786445 FUN786445:FUO786445 GEJ786445:GEK786445 GOF786445:GOG786445 GYB786445:GYC786445 HHX786445:HHY786445 HRT786445:HRU786445 IBP786445:IBQ786445 ILL786445:ILM786445 IVH786445:IVI786445 JFD786445:JFE786445 JOZ786445:JPA786445 JYV786445:JYW786445 KIR786445:KIS786445 KSN786445:KSO786445 LCJ786445:LCK786445 LMF786445:LMG786445 LWB786445:LWC786445 MFX786445:MFY786445 MPT786445:MPU786445 MZP786445:MZQ786445 NJL786445:NJM786445 NTH786445:NTI786445 ODD786445:ODE786445 OMZ786445:ONA786445 OWV786445:OWW786445 PGR786445:PGS786445 PQN786445:PQO786445 QAJ786445:QAK786445 QKF786445:QKG786445 QUB786445:QUC786445 RDX786445:RDY786445 RNT786445:RNU786445 RXP786445:RXQ786445 SHL786445:SHM786445 SRH786445:SRI786445 TBD786445:TBE786445 TKZ786445:TLA786445 TUV786445:TUW786445 UER786445:UES786445 UON786445:UOO786445 UYJ786445:UYK786445 VIF786445:VIG786445 VSB786445:VSC786445 WBX786445:WBY786445 WLT786445:WLU786445 WVP786445:WVQ786445 H851981:I851981 JD851981:JE851981 SZ851981:TA851981 ACV851981:ACW851981 AMR851981:AMS851981 AWN851981:AWO851981 BGJ851981:BGK851981 BQF851981:BQG851981 CAB851981:CAC851981 CJX851981:CJY851981 CTT851981:CTU851981 DDP851981:DDQ851981 DNL851981:DNM851981 DXH851981:DXI851981 EHD851981:EHE851981 EQZ851981:ERA851981 FAV851981:FAW851981 FKR851981:FKS851981 FUN851981:FUO851981 GEJ851981:GEK851981 GOF851981:GOG851981 GYB851981:GYC851981 HHX851981:HHY851981 HRT851981:HRU851981 IBP851981:IBQ851981 ILL851981:ILM851981 IVH851981:IVI851981 JFD851981:JFE851981 JOZ851981:JPA851981 JYV851981:JYW851981 KIR851981:KIS851981 KSN851981:KSO851981 LCJ851981:LCK851981 LMF851981:LMG851981 LWB851981:LWC851981 MFX851981:MFY851981 MPT851981:MPU851981 MZP851981:MZQ851981 NJL851981:NJM851981 NTH851981:NTI851981 ODD851981:ODE851981 OMZ851981:ONA851981 OWV851981:OWW851981 PGR851981:PGS851981 PQN851981:PQO851981 QAJ851981:QAK851981 QKF851981:QKG851981 QUB851981:QUC851981 RDX851981:RDY851981 RNT851981:RNU851981 RXP851981:RXQ851981 SHL851981:SHM851981 SRH851981:SRI851981 TBD851981:TBE851981 TKZ851981:TLA851981 TUV851981:TUW851981 UER851981:UES851981 UON851981:UOO851981 UYJ851981:UYK851981 VIF851981:VIG851981 VSB851981:VSC851981 WBX851981:WBY851981 WLT851981:WLU851981 WVP851981:WVQ851981 H917517:I917517 JD917517:JE917517 SZ917517:TA917517 ACV917517:ACW917517 AMR917517:AMS917517 AWN917517:AWO917517 BGJ917517:BGK917517 BQF917517:BQG917517 CAB917517:CAC917517 CJX917517:CJY917517 CTT917517:CTU917517 DDP917517:DDQ917517 DNL917517:DNM917517 DXH917517:DXI917517 EHD917517:EHE917517 EQZ917517:ERA917517 FAV917517:FAW917517 FKR917517:FKS917517 FUN917517:FUO917517 GEJ917517:GEK917517 GOF917517:GOG917517 GYB917517:GYC917517 HHX917517:HHY917517 HRT917517:HRU917517 IBP917517:IBQ917517 ILL917517:ILM917517 IVH917517:IVI917517 JFD917517:JFE917517 JOZ917517:JPA917517 JYV917517:JYW917517 KIR917517:KIS917517 KSN917517:KSO917517 LCJ917517:LCK917517 LMF917517:LMG917517 LWB917517:LWC917517 MFX917517:MFY917517 MPT917517:MPU917517 MZP917517:MZQ917517 NJL917517:NJM917517 NTH917517:NTI917517 ODD917517:ODE917517 OMZ917517:ONA917517 OWV917517:OWW917517 PGR917517:PGS917517 PQN917517:PQO917517 QAJ917517:QAK917517 QKF917517:QKG917517 QUB917517:QUC917517 RDX917517:RDY917517 RNT917517:RNU917517 RXP917517:RXQ917517 SHL917517:SHM917517 SRH917517:SRI917517 TBD917517:TBE917517 TKZ917517:TLA917517 TUV917517:TUW917517 UER917517:UES917517 UON917517:UOO917517 UYJ917517:UYK917517 VIF917517:VIG917517 VSB917517:VSC917517 WBX917517:WBY917517 WLT917517:WLU917517 WVP917517:WVQ917517 H983053:I983053 JD983053:JE983053 SZ983053:TA983053 ACV983053:ACW983053 AMR983053:AMS983053 AWN983053:AWO983053 BGJ983053:BGK983053 BQF983053:BQG983053 CAB983053:CAC983053 CJX983053:CJY983053 CTT983053:CTU983053 DDP983053:DDQ983053 DNL983053:DNM983053 DXH983053:DXI983053 EHD983053:EHE983053 EQZ983053:ERA983053 FAV983053:FAW983053 FKR983053:FKS983053 FUN983053:FUO983053 GEJ983053:GEK983053 GOF983053:GOG983053 GYB983053:GYC983053 HHX983053:HHY983053 HRT983053:HRU983053 IBP983053:IBQ983053 ILL983053:ILM983053 IVH983053:IVI983053 JFD983053:JFE983053 JOZ983053:JPA983053 JYV983053:JYW983053 KIR983053:KIS983053 KSN983053:KSO983053 LCJ983053:LCK983053 LMF983053:LMG983053 LWB983053:LWC983053 MFX983053:MFY983053 MPT983053:MPU983053 MZP983053:MZQ983053 NJL983053:NJM983053 NTH983053:NTI983053 ODD983053:ODE983053 OMZ983053:ONA983053 OWV983053:OWW983053 PGR983053:PGS983053 PQN983053:PQO983053 QAJ983053:QAK983053 QKF983053:QKG983053 QUB983053:QUC983053 RDX983053:RDY983053 RNT983053:RNU983053 RXP983053:RXQ983053 SHL983053:SHM983053 SRH983053:SRI983053 TBD983053:TBE983053 TKZ983053:TLA983053 TUV983053:TUW983053 UER983053:UES983053 UON983053:UOO983053 UYJ983053:UYK983053 VIF983053:VIG983053 VSB983053:VSC983053 WBX983053:WBY983053 WLT983053:WLU983053 WVP983053:WVQ983053 H3:I3 JD3:JE3 SZ3:TA3 ACV3:ACW3 AMR3:AMS3 AWN3:AWO3 BGJ3:BGK3 BQF3:BQG3 CAB3:CAC3 CJX3:CJY3 CTT3:CTU3 DDP3:DDQ3 DNL3:DNM3 DXH3:DXI3 EHD3:EHE3 EQZ3:ERA3 FAV3:FAW3 FKR3:FKS3 FUN3:FUO3 GEJ3:GEK3 GOF3:GOG3 GYB3:GYC3 HHX3:HHY3 HRT3:HRU3 IBP3:IBQ3 ILL3:ILM3 IVH3:IVI3 JFD3:JFE3 JOZ3:JPA3 JYV3:JYW3 KIR3:KIS3 KSN3:KSO3 LCJ3:LCK3 LMF3:LMG3 LWB3:LWC3 MFX3:MFY3 MPT3:MPU3 MZP3:MZQ3 NJL3:NJM3 NTH3:NTI3 ODD3:ODE3 OMZ3:ONA3 OWV3:OWW3 PGR3:PGS3 PQN3:PQO3 QAJ3:QAK3 QKF3:QKG3 QUB3:QUC3 RDX3:RDY3 RNT3:RNU3 RXP3:RXQ3 SHL3:SHM3 SRH3:SRI3 TBD3:TBE3 TKZ3:TLA3 TUV3:TUW3 UER3:UES3 UON3:UOO3 UYJ3:UYK3 VIF3:VIG3 VSB3:VSC3 WBX3:WBY3 WLT3:WLU3 WVP3:WVQ3 H65547:I65547 JD65547:JE65547 SZ65547:TA65547 ACV65547:ACW65547 AMR65547:AMS65547 AWN65547:AWO65547 BGJ65547:BGK65547 BQF65547:BQG65547 CAB65547:CAC65547 CJX65547:CJY65547 CTT65547:CTU65547 DDP65547:DDQ65547 DNL65547:DNM65547 DXH65547:DXI65547 EHD65547:EHE65547 EQZ65547:ERA65547 FAV65547:FAW65547 FKR65547:FKS65547 FUN65547:FUO65547 GEJ65547:GEK65547 GOF65547:GOG65547 GYB65547:GYC65547 HHX65547:HHY65547 HRT65547:HRU65547 IBP65547:IBQ65547 ILL65547:ILM65547 IVH65547:IVI65547 JFD65547:JFE65547 JOZ65547:JPA65547 JYV65547:JYW65547 KIR65547:KIS65547 KSN65547:KSO65547 LCJ65547:LCK65547 LMF65547:LMG65547 LWB65547:LWC65547 MFX65547:MFY65547 MPT65547:MPU65547 MZP65547:MZQ65547 NJL65547:NJM65547 NTH65547:NTI65547 ODD65547:ODE65547 OMZ65547:ONA65547 OWV65547:OWW65547 PGR65547:PGS65547 PQN65547:PQO65547 QAJ65547:QAK65547 QKF65547:QKG65547 QUB65547:QUC65547 RDX65547:RDY65547 RNT65547:RNU65547 RXP65547:RXQ65547 SHL65547:SHM65547 SRH65547:SRI65547 TBD65547:TBE65547 TKZ65547:TLA65547 TUV65547:TUW65547 UER65547:UES65547 UON65547:UOO65547 UYJ65547:UYK65547 VIF65547:VIG65547 VSB65547:VSC65547 WBX65547:WBY65547 WLT65547:WLU65547 WVP65547:WVQ65547 H131083:I131083 JD131083:JE131083 SZ131083:TA131083 ACV131083:ACW131083 AMR131083:AMS131083 AWN131083:AWO131083 BGJ131083:BGK131083 BQF131083:BQG131083 CAB131083:CAC131083 CJX131083:CJY131083 CTT131083:CTU131083 DDP131083:DDQ131083 DNL131083:DNM131083 DXH131083:DXI131083 EHD131083:EHE131083 EQZ131083:ERA131083 FAV131083:FAW131083 FKR131083:FKS131083 FUN131083:FUO131083 GEJ131083:GEK131083 GOF131083:GOG131083 GYB131083:GYC131083 HHX131083:HHY131083 HRT131083:HRU131083 IBP131083:IBQ131083 ILL131083:ILM131083 IVH131083:IVI131083 JFD131083:JFE131083 JOZ131083:JPA131083 JYV131083:JYW131083 KIR131083:KIS131083 KSN131083:KSO131083 LCJ131083:LCK131083 LMF131083:LMG131083 LWB131083:LWC131083 MFX131083:MFY131083 MPT131083:MPU131083 MZP131083:MZQ131083 NJL131083:NJM131083 NTH131083:NTI131083 ODD131083:ODE131083 OMZ131083:ONA131083 OWV131083:OWW131083 PGR131083:PGS131083 PQN131083:PQO131083 QAJ131083:QAK131083 QKF131083:QKG131083 QUB131083:QUC131083 RDX131083:RDY131083 RNT131083:RNU131083 RXP131083:RXQ131083 SHL131083:SHM131083 SRH131083:SRI131083 TBD131083:TBE131083 TKZ131083:TLA131083 TUV131083:TUW131083 UER131083:UES131083 UON131083:UOO131083 UYJ131083:UYK131083 VIF131083:VIG131083 VSB131083:VSC131083 WBX131083:WBY131083 WLT131083:WLU131083 WVP131083:WVQ131083 H196619:I196619 JD196619:JE196619 SZ196619:TA196619 ACV196619:ACW196619 AMR196619:AMS196619 AWN196619:AWO196619 BGJ196619:BGK196619 BQF196619:BQG196619 CAB196619:CAC196619 CJX196619:CJY196619 CTT196619:CTU196619 DDP196619:DDQ196619 DNL196619:DNM196619 DXH196619:DXI196619 EHD196619:EHE196619 EQZ196619:ERA196619 FAV196619:FAW196619 FKR196619:FKS196619 FUN196619:FUO196619 GEJ196619:GEK196619 GOF196619:GOG196619 GYB196619:GYC196619 HHX196619:HHY196619 HRT196619:HRU196619 IBP196619:IBQ196619 ILL196619:ILM196619 IVH196619:IVI196619 JFD196619:JFE196619 JOZ196619:JPA196619 JYV196619:JYW196619 KIR196619:KIS196619 KSN196619:KSO196619 LCJ196619:LCK196619 LMF196619:LMG196619 LWB196619:LWC196619 MFX196619:MFY196619 MPT196619:MPU196619 MZP196619:MZQ196619 NJL196619:NJM196619 NTH196619:NTI196619 ODD196619:ODE196619 OMZ196619:ONA196619 OWV196619:OWW196619 PGR196619:PGS196619 PQN196619:PQO196619 QAJ196619:QAK196619 QKF196619:QKG196619 QUB196619:QUC196619 RDX196619:RDY196619 RNT196619:RNU196619 RXP196619:RXQ196619 SHL196619:SHM196619 SRH196619:SRI196619 TBD196619:TBE196619 TKZ196619:TLA196619 TUV196619:TUW196619 UER196619:UES196619 UON196619:UOO196619 UYJ196619:UYK196619 VIF196619:VIG196619 VSB196619:VSC196619 WBX196619:WBY196619 WLT196619:WLU196619 WVP196619:WVQ196619 H262155:I262155 JD262155:JE262155 SZ262155:TA262155 ACV262155:ACW262155 AMR262155:AMS262155 AWN262155:AWO262155 BGJ262155:BGK262155 BQF262155:BQG262155 CAB262155:CAC262155 CJX262155:CJY262155 CTT262155:CTU262155 DDP262155:DDQ262155 DNL262155:DNM262155 DXH262155:DXI262155 EHD262155:EHE262155 EQZ262155:ERA262155 FAV262155:FAW262155 FKR262155:FKS262155 FUN262155:FUO262155 GEJ262155:GEK262155 GOF262155:GOG262155 GYB262155:GYC262155 HHX262155:HHY262155 HRT262155:HRU262155 IBP262155:IBQ262155 ILL262155:ILM262155 IVH262155:IVI262155 JFD262155:JFE262155 JOZ262155:JPA262155 JYV262155:JYW262155 KIR262155:KIS262155 KSN262155:KSO262155 LCJ262155:LCK262155 LMF262155:LMG262155 LWB262155:LWC262155 MFX262155:MFY262155 MPT262155:MPU262155 MZP262155:MZQ262155 NJL262155:NJM262155 NTH262155:NTI262155 ODD262155:ODE262155 OMZ262155:ONA262155 OWV262155:OWW262155 PGR262155:PGS262155 PQN262155:PQO262155 QAJ262155:QAK262155 QKF262155:QKG262155 QUB262155:QUC262155 RDX262155:RDY262155 RNT262155:RNU262155 RXP262155:RXQ262155 SHL262155:SHM262155 SRH262155:SRI262155 TBD262155:TBE262155 TKZ262155:TLA262155 TUV262155:TUW262155 UER262155:UES262155 UON262155:UOO262155 UYJ262155:UYK262155 VIF262155:VIG262155 VSB262155:VSC262155 WBX262155:WBY262155 WLT262155:WLU262155 WVP262155:WVQ262155 H327691:I327691 JD327691:JE327691 SZ327691:TA327691 ACV327691:ACW327691 AMR327691:AMS327691 AWN327691:AWO327691 BGJ327691:BGK327691 BQF327691:BQG327691 CAB327691:CAC327691 CJX327691:CJY327691 CTT327691:CTU327691 DDP327691:DDQ327691 DNL327691:DNM327691 DXH327691:DXI327691 EHD327691:EHE327691 EQZ327691:ERA327691 FAV327691:FAW327691 FKR327691:FKS327691 FUN327691:FUO327691 GEJ327691:GEK327691 GOF327691:GOG327691 GYB327691:GYC327691 HHX327691:HHY327691 HRT327691:HRU327691 IBP327691:IBQ327691 ILL327691:ILM327691 IVH327691:IVI327691 JFD327691:JFE327691 JOZ327691:JPA327691 JYV327691:JYW327691 KIR327691:KIS327691 KSN327691:KSO327691 LCJ327691:LCK327691 LMF327691:LMG327691 LWB327691:LWC327691 MFX327691:MFY327691 MPT327691:MPU327691 MZP327691:MZQ327691 NJL327691:NJM327691 NTH327691:NTI327691 ODD327691:ODE327691 OMZ327691:ONA327691 OWV327691:OWW327691 PGR327691:PGS327691 PQN327691:PQO327691 QAJ327691:QAK327691 QKF327691:QKG327691 QUB327691:QUC327691 RDX327691:RDY327691 RNT327691:RNU327691 RXP327691:RXQ327691 SHL327691:SHM327691 SRH327691:SRI327691 TBD327691:TBE327691 TKZ327691:TLA327691 TUV327691:TUW327691 UER327691:UES327691 UON327691:UOO327691 UYJ327691:UYK327691 VIF327691:VIG327691 VSB327691:VSC327691 WBX327691:WBY327691 WLT327691:WLU327691 WVP327691:WVQ327691 H393227:I393227 JD393227:JE393227 SZ393227:TA393227 ACV393227:ACW393227 AMR393227:AMS393227 AWN393227:AWO393227 BGJ393227:BGK393227 BQF393227:BQG393227 CAB393227:CAC393227 CJX393227:CJY393227 CTT393227:CTU393227 DDP393227:DDQ393227 DNL393227:DNM393227 DXH393227:DXI393227 EHD393227:EHE393227 EQZ393227:ERA393227 FAV393227:FAW393227 FKR393227:FKS393227 FUN393227:FUO393227 GEJ393227:GEK393227 GOF393227:GOG393227 GYB393227:GYC393227 HHX393227:HHY393227 HRT393227:HRU393227 IBP393227:IBQ393227 ILL393227:ILM393227 IVH393227:IVI393227 JFD393227:JFE393227 JOZ393227:JPA393227 JYV393227:JYW393227 KIR393227:KIS393227 KSN393227:KSO393227 LCJ393227:LCK393227 LMF393227:LMG393227 LWB393227:LWC393227 MFX393227:MFY393227 MPT393227:MPU393227 MZP393227:MZQ393227 NJL393227:NJM393227 NTH393227:NTI393227 ODD393227:ODE393227 OMZ393227:ONA393227 OWV393227:OWW393227 PGR393227:PGS393227 PQN393227:PQO393227 QAJ393227:QAK393227 QKF393227:QKG393227 QUB393227:QUC393227 RDX393227:RDY393227 RNT393227:RNU393227 RXP393227:RXQ393227 SHL393227:SHM393227 SRH393227:SRI393227 TBD393227:TBE393227 TKZ393227:TLA393227 TUV393227:TUW393227 UER393227:UES393227 UON393227:UOO393227 UYJ393227:UYK393227 VIF393227:VIG393227 VSB393227:VSC393227 WBX393227:WBY393227 WLT393227:WLU393227 WVP393227:WVQ393227 H458763:I458763 JD458763:JE458763 SZ458763:TA458763 ACV458763:ACW458763 AMR458763:AMS458763 AWN458763:AWO458763 BGJ458763:BGK458763 BQF458763:BQG458763 CAB458763:CAC458763 CJX458763:CJY458763 CTT458763:CTU458763 DDP458763:DDQ458763 DNL458763:DNM458763 DXH458763:DXI458763 EHD458763:EHE458763 EQZ458763:ERA458763 FAV458763:FAW458763 FKR458763:FKS458763 FUN458763:FUO458763 GEJ458763:GEK458763 GOF458763:GOG458763 GYB458763:GYC458763 HHX458763:HHY458763 HRT458763:HRU458763 IBP458763:IBQ458763 ILL458763:ILM458763 IVH458763:IVI458763 JFD458763:JFE458763 JOZ458763:JPA458763 JYV458763:JYW458763 KIR458763:KIS458763 KSN458763:KSO458763 LCJ458763:LCK458763 LMF458763:LMG458763 LWB458763:LWC458763 MFX458763:MFY458763 MPT458763:MPU458763 MZP458763:MZQ458763 NJL458763:NJM458763 NTH458763:NTI458763 ODD458763:ODE458763 OMZ458763:ONA458763 OWV458763:OWW458763 PGR458763:PGS458763 PQN458763:PQO458763 QAJ458763:QAK458763 QKF458763:QKG458763 QUB458763:QUC458763 RDX458763:RDY458763 RNT458763:RNU458763 RXP458763:RXQ458763 SHL458763:SHM458763 SRH458763:SRI458763 TBD458763:TBE458763 TKZ458763:TLA458763 TUV458763:TUW458763 UER458763:UES458763 UON458763:UOO458763 UYJ458763:UYK458763 VIF458763:VIG458763 VSB458763:VSC458763 WBX458763:WBY458763 WLT458763:WLU458763 WVP458763:WVQ458763 H524299:I524299 JD524299:JE524299 SZ524299:TA524299 ACV524299:ACW524299 AMR524299:AMS524299 AWN524299:AWO524299 BGJ524299:BGK524299 BQF524299:BQG524299 CAB524299:CAC524299 CJX524299:CJY524299 CTT524299:CTU524299 DDP524299:DDQ524299 DNL524299:DNM524299 DXH524299:DXI524299 EHD524299:EHE524299 EQZ524299:ERA524299 FAV524299:FAW524299 FKR524299:FKS524299 FUN524299:FUO524299 GEJ524299:GEK524299 GOF524299:GOG524299 GYB524299:GYC524299 HHX524299:HHY524299 HRT524299:HRU524299 IBP524299:IBQ524299 ILL524299:ILM524299 IVH524299:IVI524299 JFD524299:JFE524299 JOZ524299:JPA524299 JYV524299:JYW524299 KIR524299:KIS524299 KSN524299:KSO524299 LCJ524299:LCK524299 LMF524299:LMG524299 LWB524299:LWC524299 MFX524299:MFY524299 MPT524299:MPU524299 MZP524299:MZQ524299 NJL524299:NJM524299 NTH524299:NTI524299 ODD524299:ODE524299 OMZ524299:ONA524299 OWV524299:OWW524299 PGR524299:PGS524299 PQN524299:PQO524299 QAJ524299:QAK524299 QKF524299:QKG524299 QUB524299:QUC524299 RDX524299:RDY524299 RNT524299:RNU524299 RXP524299:RXQ524299 SHL524299:SHM524299 SRH524299:SRI524299 TBD524299:TBE524299 TKZ524299:TLA524299 TUV524299:TUW524299 UER524299:UES524299 UON524299:UOO524299 UYJ524299:UYK524299 VIF524299:VIG524299 VSB524299:VSC524299 WBX524299:WBY524299 WLT524299:WLU524299 WVP524299:WVQ524299 H589835:I589835 JD589835:JE589835 SZ589835:TA589835 ACV589835:ACW589835 AMR589835:AMS589835 AWN589835:AWO589835 BGJ589835:BGK589835 BQF589835:BQG589835 CAB589835:CAC589835 CJX589835:CJY589835 CTT589835:CTU589835 DDP589835:DDQ589835 DNL589835:DNM589835 DXH589835:DXI589835 EHD589835:EHE589835 EQZ589835:ERA589835 FAV589835:FAW589835 FKR589835:FKS589835 FUN589835:FUO589835 GEJ589835:GEK589835 GOF589835:GOG589835 GYB589835:GYC589835 HHX589835:HHY589835 HRT589835:HRU589835 IBP589835:IBQ589835 ILL589835:ILM589835 IVH589835:IVI589835 JFD589835:JFE589835 JOZ589835:JPA589835 JYV589835:JYW589835 KIR589835:KIS589835 KSN589835:KSO589835 LCJ589835:LCK589835 LMF589835:LMG589835 LWB589835:LWC589835 MFX589835:MFY589835 MPT589835:MPU589835 MZP589835:MZQ589835 NJL589835:NJM589835 NTH589835:NTI589835 ODD589835:ODE589835 OMZ589835:ONA589835 OWV589835:OWW589835 PGR589835:PGS589835 PQN589835:PQO589835 QAJ589835:QAK589835 QKF589835:QKG589835 QUB589835:QUC589835 RDX589835:RDY589835 RNT589835:RNU589835 RXP589835:RXQ589835 SHL589835:SHM589835 SRH589835:SRI589835 TBD589835:TBE589835 TKZ589835:TLA589835 TUV589835:TUW589835 UER589835:UES589835 UON589835:UOO589835 UYJ589835:UYK589835 VIF589835:VIG589835 VSB589835:VSC589835 WBX589835:WBY589835 WLT589835:WLU589835 WVP589835:WVQ589835 H655371:I655371 JD655371:JE655371 SZ655371:TA655371 ACV655371:ACW655371 AMR655371:AMS655371 AWN655371:AWO655371 BGJ655371:BGK655371 BQF655371:BQG655371 CAB655371:CAC655371 CJX655371:CJY655371 CTT655371:CTU655371 DDP655371:DDQ655371 DNL655371:DNM655371 DXH655371:DXI655371 EHD655371:EHE655371 EQZ655371:ERA655371 FAV655371:FAW655371 FKR655371:FKS655371 FUN655371:FUO655371 GEJ655371:GEK655371 GOF655371:GOG655371 GYB655371:GYC655371 HHX655371:HHY655371 HRT655371:HRU655371 IBP655371:IBQ655371 ILL655371:ILM655371 IVH655371:IVI655371 JFD655371:JFE655371 JOZ655371:JPA655371 JYV655371:JYW655371 KIR655371:KIS655371 KSN655371:KSO655371 LCJ655371:LCK655371 LMF655371:LMG655371 LWB655371:LWC655371 MFX655371:MFY655371 MPT655371:MPU655371 MZP655371:MZQ655371 NJL655371:NJM655371 NTH655371:NTI655371 ODD655371:ODE655371 OMZ655371:ONA655371 OWV655371:OWW655371 PGR655371:PGS655371 PQN655371:PQO655371 QAJ655371:QAK655371 QKF655371:QKG655371 QUB655371:QUC655371 RDX655371:RDY655371 RNT655371:RNU655371 RXP655371:RXQ655371 SHL655371:SHM655371 SRH655371:SRI655371 TBD655371:TBE655371 TKZ655371:TLA655371 TUV655371:TUW655371 UER655371:UES655371 UON655371:UOO655371 UYJ655371:UYK655371 VIF655371:VIG655371 VSB655371:VSC655371 WBX655371:WBY655371 WLT655371:WLU655371 WVP655371:WVQ655371 H720907:I720907 JD720907:JE720907 SZ720907:TA720907 ACV720907:ACW720907 AMR720907:AMS720907 AWN720907:AWO720907 BGJ720907:BGK720907 BQF720907:BQG720907 CAB720907:CAC720907 CJX720907:CJY720907 CTT720907:CTU720907 DDP720907:DDQ720907 DNL720907:DNM720907 DXH720907:DXI720907 EHD720907:EHE720907 EQZ720907:ERA720907 FAV720907:FAW720907 FKR720907:FKS720907 FUN720907:FUO720907 GEJ720907:GEK720907 GOF720907:GOG720907 GYB720907:GYC720907 HHX720907:HHY720907 HRT720907:HRU720907 IBP720907:IBQ720907 ILL720907:ILM720907 IVH720907:IVI720907 JFD720907:JFE720907 JOZ720907:JPA720907 JYV720907:JYW720907 KIR720907:KIS720907 KSN720907:KSO720907 LCJ720907:LCK720907 LMF720907:LMG720907 LWB720907:LWC720907 MFX720907:MFY720907 MPT720907:MPU720907 MZP720907:MZQ720907 NJL720907:NJM720907 NTH720907:NTI720907 ODD720907:ODE720907 OMZ720907:ONA720907 OWV720907:OWW720907 PGR720907:PGS720907 PQN720907:PQO720907 QAJ720907:QAK720907 QKF720907:QKG720907 QUB720907:QUC720907 RDX720907:RDY720907 RNT720907:RNU720907 RXP720907:RXQ720907 SHL720907:SHM720907 SRH720907:SRI720907 TBD720907:TBE720907 TKZ720907:TLA720907 TUV720907:TUW720907 UER720907:UES720907 UON720907:UOO720907 UYJ720907:UYK720907 VIF720907:VIG720907 VSB720907:VSC720907 WBX720907:WBY720907 WLT720907:WLU720907 WVP720907:WVQ720907 H786443:I786443 JD786443:JE786443 SZ786443:TA786443 ACV786443:ACW786443 AMR786443:AMS786443 AWN786443:AWO786443 BGJ786443:BGK786443 BQF786443:BQG786443 CAB786443:CAC786443 CJX786443:CJY786443 CTT786443:CTU786443 DDP786443:DDQ786443 DNL786443:DNM786443 DXH786443:DXI786443 EHD786443:EHE786443 EQZ786443:ERA786443 FAV786443:FAW786443 FKR786443:FKS786443 FUN786443:FUO786443 GEJ786443:GEK786443 GOF786443:GOG786443 GYB786443:GYC786443 HHX786443:HHY786443 HRT786443:HRU786443 IBP786443:IBQ786443 ILL786443:ILM786443 IVH786443:IVI786443 JFD786443:JFE786443 JOZ786443:JPA786443 JYV786443:JYW786443 KIR786443:KIS786443 KSN786443:KSO786443 LCJ786443:LCK786443 LMF786443:LMG786443 LWB786443:LWC786443 MFX786443:MFY786443 MPT786443:MPU786443 MZP786443:MZQ786443 NJL786443:NJM786443 NTH786443:NTI786443 ODD786443:ODE786443 OMZ786443:ONA786443 OWV786443:OWW786443 PGR786443:PGS786443 PQN786443:PQO786443 QAJ786443:QAK786443 QKF786443:QKG786443 QUB786443:QUC786443 RDX786443:RDY786443 RNT786443:RNU786443 RXP786443:RXQ786443 SHL786443:SHM786443 SRH786443:SRI786443 TBD786443:TBE786443 TKZ786443:TLA786443 TUV786443:TUW786443 UER786443:UES786443 UON786443:UOO786443 UYJ786443:UYK786443 VIF786443:VIG786443 VSB786443:VSC786443 WBX786443:WBY786443 WLT786443:WLU786443 WVP786443:WVQ786443 H851979:I851979 JD851979:JE851979 SZ851979:TA851979 ACV851979:ACW851979 AMR851979:AMS851979 AWN851979:AWO851979 BGJ851979:BGK851979 BQF851979:BQG851979 CAB851979:CAC851979 CJX851979:CJY851979 CTT851979:CTU851979 DDP851979:DDQ851979 DNL851979:DNM851979 DXH851979:DXI851979 EHD851979:EHE851979 EQZ851979:ERA851979 FAV851979:FAW851979 FKR851979:FKS851979 FUN851979:FUO851979 GEJ851979:GEK851979 GOF851979:GOG851979 GYB851979:GYC851979 HHX851979:HHY851979 HRT851979:HRU851979 IBP851979:IBQ851979 ILL851979:ILM851979 IVH851979:IVI851979 JFD851979:JFE851979 JOZ851979:JPA851979 JYV851979:JYW851979 KIR851979:KIS851979 KSN851979:KSO851979 LCJ851979:LCK851979 LMF851979:LMG851979 LWB851979:LWC851979 MFX851979:MFY851979 MPT851979:MPU851979 MZP851979:MZQ851979 NJL851979:NJM851979 NTH851979:NTI851979 ODD851979:ODE851979 OMZ851979:ONA851979 OWV851979:OWW851979 PGR851979:PGS851979 PQN851979:PQO851979 QAJ851979:QAK851979 QKF851979:QKG851979 QUB851979:QUC851979 RDX851979:RDY851979 RNT851979:RNU851979 RXP851979:RXQ851979 SHL851979:SHM851979 SRH851979:SRI851979 TBD851979:TBE851979 TKZ851979:TLA851979 TUV851979:TUW851979 UER851979:UES851979 UON851979:UOO851979 UYJ851979:UYK851979 VIF851979:VIG851979 VSB851979:VSC851979 WBX851979:WBY851979 WLT851979:WLU851979 WVP851979:WVQ851979 H917515:I917515 JD917515:JE917515 SZ917515:TA917515 ACV917515:ACW917515 AMR917515:AMS917515 AWN917515:AWO917515 BGJ917515:BGK917515 BQF917515:BQG917515 CAB917515:CAC917515 CJX917515:CJY917515 CTT917515:CTU917515 DDP917515:DDQ917515 DNL917515:DNM917515 DXH917515:DXI917515 EHD917515:EHE917515 EQZ917515:ERA917515 FAV917515:FAW917515 FKR917515:FKS917515 FUN917515:FUO917515 GEJ917515:GEK917515 GOF917515:GOG917515 GYB917515:GYC917515 HHX917515:HHY917515 HRT917515:HRU917515 IBP917515:IBQ917515 ILL917515:ILM917515 IVH917515:IVI917515 JFD917515:JFE917515 JOZ917515:JPA917515 JYV917515:JYW917515 KIR917515:KIS917515 KSN917515:KSO917515 LCJ917515:LCK917515 LMF917515:LMG917515 LWB917515:LWC917515 MFX917515:MFY917515 MPT917515:MPU917515 MZP917515:MZQ917515 NJL917515:NJM917515 NTH917515:NTI917515 ODD917515:ODE917515 OMZ917515:ONA917515 OWV917515:OWW917515 PGR917515:PGS917515 PQN917515:PQO917515 QAJ917515:QAK917515 QKF917515:QKG917515 QUB917515:QUC917515 RDX917515:RDY917515 RNT917515:RNU917515 RXP917515:RXQ917515 SHL917515:SHM917515 SRH917515:SRI917515 TBD917515:TBE917515 TKZ917515:TLA917515 TUV917515:TUW917515 UER917515:UES917515 UON917515:UOO917515 UYJ917515:UYK917515 VIF917515:VIG917515 VSB917515:VSC917515 WBX917515:WBY917515 WLT917515:WLU917515 WVP917515:WVQ917515 H983051:I983051 JD983051:JE983051 SZ983051:TA983051 ACV983051:ACW983051 AMR983051:AMS983051 AWN983051:AWO983051 BGJ983051:BGK983051 BQF983051:BQG983051 CAB983051:CAC983051 CJX983051:CJY983051 CTT983051:CTU983051 DDP983051:DDQ983051 DNL983051:DNM983051 DXH983051:DXI983051 EHD983051:EHE983051 EQZ983051:ERA983051 FAV983051:FAW983051 FKR983051:FKS983051 FUN983051:FUO983051 GEJ983051:GEK983051 GOF983051:GOG983051 GYB983051:GYC983051 HHX983051:HHY983051 HRT983051:HRU983051 IBP983051:IBQ983051 ILL983051:ILM983051 IVH983051:IVI983051 JFD983051:JFE983051 JOZ983051:JPA983051 JYV983051:JYW983051 KIR983051:KIS983051 KSN983051:KSO983051 LCJ983051:LCK983051 LMF983051:LMG983051 LWB983051:LWC983051 MFX983051:MFY983051 MPT983051:MPU983051 MZP983051:MZQ983051 NJL983051:NJM983051 NTH983051:NTI983051 ODD983051:ODE983051 OMZ983051:ONA983051 OWV983051:OWW983051 PGR983051:PGS983051 PQN983051:PQO983051 QAJ983051:QAK983051 QKF983051:QKG983051 QUB983051:QUC983051 RDX983051:RDY983051 RNT983051:RNU983051 RXP983051:RXQ983051 SHL983051:SHM983051 SRH983051:SRI983051 TBD983051:TBE983051 TKZ983051:TLA983051 TUV983051:TUW983051 UER983051:UES983051 UON983051:UOO983051 UYJ983051:UYK983051 VIF983051:VIG983051 VSB983051:VSC983051 WBX983051:WBY983051 WLT983051:WLU983051 WVP983051:WVQ983051" xr:uid="{00000000-0002-0000-0000-000004000000}">
      <formula1>$W$2:$W$9</formula1>
    </dataValidation>
  </dataValidations>
  <printOptions horizontalCentered="1" verticalCentered="1"/>
  <pageMargins left="0.23622047244094491" right="0.23622047244094491" top="0.51181102362204722" bottom="0.51181102362204722" header="0" footer="3.937007874015748E-2"/>
  <pageSetup scale="60" fitToHeight="8" orientation="portrait" r:id="rId1"/>
  <headerFooter>
    <oddHeader>&amp;C&amp;"Arial,Bold"&amp;28STARLIGHT FX LTD.</oddHeader>
    <oddFooter>&amp;L&amp;"Arial,Regular"&amp;10 4629 ZRAL ROAD
PRINCE GEORGE, BC
V2K 5X9&amp;C&amp;P of &amp;N
&amp;R&amp;14www.starlightfx.ca</oddFooter>
  </headerFooter>
  <rowBreaks count="1" manualBreakCount="1">
    <brk id="75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9AFA33-4EE2-472B-B650-64A634FAB0B6}">
            <x14:dataBar minLength="0" maxLength="100" negativeBarColorSameAsPositive="1" axisPosition="none">
              <x14:cfvo type="min"/>
              <x14:cfvo type="max"/>
            </x14:dataBar>
          </x14:cfRule>
          <xm:sqref>Q146:Q147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FAMILY FIREWORKS PRICE LST</vt:lpstr>
      <vt:lpstr>'2017 FAMILY FIREWORKS PRICE LST'!Print_Area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</dc:creator>
  <cp:lastModifiedBy>Tom Stephenson</cp:lastModifiedBy>
  <cp:lastPrinted>2017-12-28T09:06:34Z</cp:lastPrinted>
  <dcterms:created xsi:type="dcterms:W3CDTF">2017-12-28T06:51:40Z</dcterms:created>
  <dcterms:modified xsi:type="dcterms:W3CDTF">2017-12-29T03:16:03Z</dcterms:modified>
</cp:coreProperties>
</file>